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:\My Drive\ASAP Project_Team Alessi_RILPL1-TMEM55B\Zenodo Image Quantification\"/>
    </mc:Choice>
  </mc:AlternateContent>
  <xr:revisionPtr revIDLastSave="0" documentId="13_ncr:1_{691B3E0F-25A1-40FF-8A37-86D9F93EC3B3}" xr6:coauthVersionLast="47" xr6:coauthVersionMax="47" xr10:uidLastSave="{00000000-0000-0000-0000-000000000000}"/>
  <bookViews>
    <workbookView xWindow="-90" yWindow="-90" windowWidth="19380" windowHeight="11460" xr2:uid="{2F523EEA-00E5-4894-9011-DF618AFEF8B5}"/>
  </bookViews>
  <sheets>
    <sheet name="Figure 1F" sheetId="5" r:id="rId1"/>
    <sheet name="Figure 3B" sheetId="4" r:id="rId2"/>
    <sheet name="Figure 3C" sheetId="3" r:id="rId3"/>
    <sheet name="Figure 3D" sheetId="1" r:id="rId4"/>
    <sheet name="Figure 3E" sheetId="2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" i="5" l="1"/>
  <c r="I14" i="5" s="1"/>
  <c r="H13" i="5"/>
  <c r="I13" i="5" s="1"/>
  <c r="H12" i="5"/>
  <c r="I12" i="5" s="1"/>
  <c r="H11" i="5"/>
  <c r="I11" i="5" s="1"/>
  <c r="H10" i="5"/>
  <c r="I10" i="5" s="1"/>
  <c r="H9" i="5"/>
  <c r="I9" i="5" s="1"/>
  <c r="H8" i="5"/>
  <c r="I8" i="5" s="1"/>
  <c r="H7" i="5"/>
  <c r="I7" i="5" s="1"/>
  <c r="H6" i="5"/>
  <c r="I6" i="5" s="1"/>
  <c r="H5" i="5"/>
  <c r="I5" i="5" s="1"/>
  <c r="H4" i="5"/>
  <c r="I4" i="5" s="1"/>
  <c r="H3" i="5"/>
  <c r="I3" i="5" s="1"/>
  <c r="F28" i="4"/>
  <c r="E28" i="4"/>
  <c r="E27" i="4"/>
  <c r="F27" i="4" s="1"/>
  <c r="E26" i="4"/>
  <c r="F26" i="4" s="1"/>
  <c r="E25" i="4"/>
  <c r="F25" i="4" s="1"/>
  <c r="E24" i="4"/>
  <c r="F24" i="4" s="1"/>
  <c r="F23" i="4"/>
  <c r="E23" i="4"/>
  <c r="E22" i="4"/>
  <c r="F22" i="4" s="1"/>
  <c r="E21" i="4"/>
  <c r="F21" i="4" s="1"/>
  <c r="E20" i="4"/>
  <c r="F20" i="4" s="1"/>
  <c r="E19" i="4"/>
  <c r="F19" i="4" s="1"/>
  <c r="E18" i="4"/>
  <c r="F18" i="4" s="1"/>
  <c r="E17" i="4"/>
  <c r="F17" i="4" s="1"/>
  <c r="E29" i="3"/>
  <c r="F29" i="3" s="1"/>
  <c r="E15" i="3"/>
  <c r="F15" i="3" s="1"/>
  <c r="E28" i="3"/>
  <c r="F28" i="3" s="1"/>
  <c r="E14" i="3"/>
  <c r="F14" i="3" s="1"/>
  <c r="E27" i="3"/>
  <c r="F27" i="3" s="1"/>
  <c r="E13" i="3"/>
  <c r="F13" i="3" s="1"/>
  <c r="E26" i="3"/>
  <c r="F26" i="3" s="1"/>
  <c r="E12" i="3"/>
  <c r="F12" i="3" s="1"/>
  <c r="E25" i="3"/>
  <c r="F25" i="3" s="1"/>
  <c r="E11" i="3"/>
  <c r="F11" i="3" s="1"/>
  <c r="E24" i="3"/>
  <c r="F24" i="3" s="1"/>
  <c r="E10" i="3"/>
  <c r="F10" i="3" s="1"/>
  <c r="E23" i="3"/>
  <c r="F23" i="3" s="1"/>
  <c r="E9" i="3"/>
  <c r="F9" i="3" s="1"/>
  <c r="E22" i="3"/>
  <c r="F22" i="3" s="1"/>
  <c r="E8" i="3"/>
  <c r="F8" i="3" s="1"/>
  <c r="E21" i="3"/>
  <c r="F21" i="3" s="1"/>
  <c r="E7" i="3"/>
  <c r="F7" i="3" s="1"/>
  <c r="E20" i="3"/>
  <c r="E6" i="3"/>
  <c r="F6" i="3" s="1"/>
  <c r="E19" i="3"/>
  <c r="F19" i="3" s="1"/>
  <c r="E5" i="3"/>
  <c r="E18" i="3"/>
  <c r="F18" i="3" s="1"/>
  <c r="F4" i="3"/>
  <c r="E4" i="3"/>
  <c r="E14" i="4"/>
  <c r="F14" i="4" s="1"/>
  <c r="F13" i="4"/>
  <c r="E13" i="4"/>
  <c r="E12" i="4"/>
  <c r="F12" i="4" s="1"/>
  <c r="E11" i="4"/>
  <c r="F11" i="4" s="1"/>
  <c r="E10" i="4"/>
  <c r="F10" i="4" s="1"/>
  <c r="E9" i="4"/>
  <c r="F9" i="4" s="1"/>
  <c r="E8" i="4"/>
  <c r="F8" i="4" s="1"/>
  <c r="E7" i="4"/>
  <c r="F7" i="4" s="1"/>
  <c r="E6" i="4"/>
  <c r="F6" i="4" s="1"/>
  <c r="E5" i="4"/>
  <c r="F5" i="4" s="1"/>
  <c r="E4" i="4"/>
  <c r="F4" i="4" s="1"/>
  <c r="E3" i="4"/>
  <c r="F5" i="3" l="1"/>
  <c r="F20" i="3"/>
  <c r="F3" i="4"/>
  <c r="E4" i="2" l="1"/>
  <c r="F4" i="2" s="1"/>
  <c r="E5" i="2"/>
  <c r="F5" i="2" s="1"/>
  <c r="E6" i="2"/>
  <c r="F6" i="2" s="1"/>
  <c r="E7" i="2"/>
  <c r="F7" i="2"/>
  <c r="E8" i="2"/>
  <c r="F8" i="2" s="1"/>
  <c r="E9" i="2"/>
  <c r="F9" i="2" s="1"/>
  <c r="E10" i="2"/>
  <c r="F10" i="2" s="1"/>
  <c r="E11" i="2"/>
  <c r="F11" i="2"/>
  <c r="E12" i="2"/>
  <c r="F12" i="2"/>
  <c r="E13" i="2"/>
  <c r="F13" i="2" s="1"/>
  <c r="E14" i="2"/>
  <c r="F14" i="2" s="1"/>
  <c r="E15" i="2"/>
  <c r="F15" i="2"/>
  <c r="E18" i="2"/>
  <c r="F18" i="2" s="1"/>
  <c r="E19" i="2"/>
  <c r="F19" i="2" s="1"/>
  <c r="E20" i="2"/>
  <c r="F20" i="2" s="1"/>
  <c r="E21" i="2"/>
  <c r="F21" i="2" s="1"/>
  <c r="E22" i="2"/>
  <c r="F22" i="2" s="1"/>
  <c r="E23" i="2"/>
  <c r="F23" i="2" s="1"/>
  <c r="E24" i="2"/>
  <c r="F24" i="2" s="1"/>
  <c r="E25" i="2"/>
  <c r="F25" i="2" s="1"/>
  <c r="E26" i="2"/>
  <c r="F26" i="2" s="1"/>
  <c r="E27" i="2"/>
  <c r="F27" i="2" s="1"/>
  <c r="E28" i="2"/>
  <c r="F28" i="2" s="1"/>
  <c r="E29" i="2"/>
  <c r="F29" i="2" s="1"/>
  <c r="E32" i="2"/>
  <c r="F32" i="2"/>
  <c r="E33" i="2"/>
  <c r="F33" i="2" s="1"/>
  <c r="E34" i="2"/>
  <c r="F34" i="2" s="1"/>
  <c r="E35" i="2"/>
  <c r="F35" i="2"/>
  <c r="E36" i="2"/>
  <c r="F36" i="2"/>
  <c r="E37" i="2"/>
  <c r="F37" i="2" s="1"/>
  <c r="E38" i="2"/>
  <c r="F38" i="2" s="1"/>
  <c r="E39" i="2"/>
  <c r="F39" i="2" s="1"/>
  <c r="E40" i="2"/>
  <c r="F40" i="2" s="1"/>
  <c r="E41" i="2"/>
  <c r="F41" i="2" s="1"/>
  <c r="E42" i="2"/>
  <c r="F42" i="2" s="1"/>
  <c r="E43" i="2"/>
  <c r="F43" i="2"/>
  <c r="E5" i="1"/>
  <c r="F5" i="1" s="1"/>
  <c r="E6" i="1"/>
  <c r="F6" i="1" s="1"/>
  <c r="E7" i="1"/>
  <c r="F7" i="1" s="1"/>
  <c r="E8" i="1"/>
  <c r="F8" i="1" s="1"/>
  <c r="E9" i="1"/>
  <c r="F9" i="1" s="1"/>
  <c r="E10" i="1"/>
  <c r="F10" i="1" s="1"/>
  <c r="E11" i="1"/>
  <c r="F11" i="1" s="1"/>
  <c r="E12" i="1"/>
  <c r="F12" i="1" s="1"/>
  <c r="E13" i="1"/>
  <c r="F13" i="1" s="1"/>
  <c r="E14" i="1"/>
  <c r="F14" i="1" s="1"/>
  <c r="E15" i="1"/>
  <c r="F15" i="1" s="1"/>
  <c r="E4" i="1"/>
  <c r="F4" i="1" s="1"/>
  <c r="E33" i="1"/>
  <c r="F33" i="1" s="1"/>
  <c r="E34" i="1"/>
  <c r="F34" i="1" s="1"/>
  <c r="E35" i="1"/>
  <c r="F35" i="1" s="1"/>
  <c r="E36" i="1"/>
  <c r="F36" i="1" s="1"/>
  <c r="E37" i="1"/>
  <c r="F37" i="1" s="1"/>
  <c r="E38" i="1"/>
  <c r="F38" i="1" s="1"/>
  <c r="E39" i="1"/>
  <c r="F39" i="1" s="1"/>
  <c r="E40" i="1"/>
  <c r="F40" i="1" s="1"/>
  <c r="E41" i="1"/>
  <c r="F41" i="1" s="1"/>
  <c r="E42" i="1"/>
  <c r="F42" i="1" s="1"/>
  <c r="E43" i="1"/>
  <c r="F43" i="1" s="1"/>
  <c r="E32" i="1"/>
  <c r="F32" i="1" s="1"/>
  <c r="F25" i="1"/>
  <c r="E29" i="1"/>
  <c r="F29" i="1" s="1"/>
  <c r="E28" i="1"/>
  <c r="F28" i="1" s="1"/>
  <c r="E27" i="1"/>
  <c r="F27" i="1" s="1"/>
  <c r="E26" i="1"/>
  <c r="F26" i="1" s="1"/>
  <c r="E25" i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18" i="1"/>
  <c r="F18" i="1" s="1"/>
</calcChain>
</file>

<file path=xl/sharedStrings.xml><?xml version="1.0" encoding="utf-8"?>
<sst xmlns="http://schemas.openxmlformats.org/spreadsheetml/2006/main" count="199" uniqueCount="37">
  <si>
    <t>LUNG</t>
  </si>
  <si>
    <t>BRAIN</t>
  </si>
  <si>
    <t>Rab10-Total</t>
  </si>
  <si>
    <t>p/total</t>
  </si>
  <si>
    <t>Rab12-Total</t>
  </si>
  <si>
    <t>LysoTag Control Diet</t>
  </si>
  <si>
    <t>LysoTag MLi-2 Diet</t>
  </si>
  <si>
    <t>Lrrk2-total</t>
  </si>
  <si>
    <t>Rilpl1</t>
  </si>
  <si>
    <t>Tubulin</t>
  </si>
  <si>
    <t>Rilpl1/Tubulin</t>
  </si>
  <si>
    <t>Brain</t>
  </si>
  <si>
    <t>Normalised to Vps35-WT Mock</t>
  </si>
  <si>
    <t>pS935-Lrrk2</t>
  </si>
  <si>
    <t>Input</t>
  </si>
  <si>
    <t>Lung</t>
  </si>
  <si>
    <t>Normalised to Vps35-WT</t>
  </si>
  <si>
    <t>pT73-Rab10</t>
  </si>
  <si>
    <t>ps105-Rab12</t>
  </si>
  <si>
    <t>Normalised to Control Diet</t>
  </si>
  <si>
    <t>pS105-Rab12</t>
  </si>
  <si>
    <t>Vps35 WT</t>
  </si>
  <si>
    <t>Vps35[D620N]</t>
  </si>
  <si>
    <t>WT 5.1</t>
  </si>
  <si>
    <t>HA-Empty</t>
  </si>
  <si>
    <t>A</t>
  </si>
  <si>
    <t>B</t>
  </si>
  <si>
    <t>LysoTag</t>
  </si>
  <si>
    <t>GolgiTag</t>
  </si>
  <si>
    <t>D620N 5.5</t>
  </si>
  <si>
    <t>IP</t>
  </si>
  <si>
    <t>Relative to WT HA-Empty</t>
  </si>
  <si>
    <t>LAMP1</t>
  </si>
  <si>
    <t>pan-pRab Intensity</t>
  </si>
  <si>
    <t>Cathepsin B Intensity</t>
  </si>
  <si>
    <t>RILPL1</t>
  </si>
  <si>
    <t>RILPL1/Tubulin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</si>
</sst>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3" fillId="0" borderId="0" xfId="0" applyFont="1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7305DB-8507-4DEE-9039-C1CA3C151C1F}">
  <dimension ref="B2:M84"/>
  <sheetViews>
    <sheetView tabSelected="1" workbookViewId="0">
      <selection activeCell="F16" sqref="F16"/>
    </sheetView>
  </sheetViews>
  <sheetFormatPr defaultRowHeight="14.75" x14ac:dyDescent="0.75"/>
  <cols>
    <col min="5" max="5" width="5.7265625" customWidth="1"/>
    <col min="6" max="6" width="14.08984375" style="11" customWidth="1"/>
    <col min="7" max="7" width="11.81640625" style="11" bestFit="1" customWidth="1"/>
    <col min="8" max="8" width="13.08984375" style="11" bestFit="1" customWidth="1"/>
    <col min="9" max="9" width="11.81640625" style="11" bestFit="1" customWidth="1"/>
  </cols>
  <sheetData>
    <row r="2" spans="2:9" ht="44.25" x14ac:dyDescent="0.75">
      <c r="F2" s="5" t="s">
        <v>35</v>
      </c>
      <c r="G2" s="5" t="s">
        <v>9</v>
      </c>
      <c r="H2" s="5" t="s">
        <v>36</v>
      </c>
      <c r="I2" s="12" t="s">
        <v>31</v>
      </c>
    </row>
    <row r="3" spans="2:9" x14ac:dyDescent="0.75">
      <c r="B3" s="7" t="s">
        <v>14</v>
      </c>
      <c r="C3" s="7" t="s">
        <v>23</v>
      </c>
      <c r="D3" s="7" t="s">
        <v>24</v>
      </c>
      <c r="E3" t="s">
        <v>25</v>
      </c>
      <c r="F3" s="11">
        <v>251</v>
      </c>
      <c r="G3" s="11">
        <v>257</v>
      </c>
      <c r="H3" s="11">
        <f>F3/G3</f>
        <v>0.97665369649805445</v>
      </c>
      <c r="I3" s="11">
        <f>H3/0.92281</f>
        <v>1.0583475433708505</v>
      </c>
    </row>
    <row r="4" spans="2:9" x14ac:dyDescent="0.75">
      <c r="B4" s="7"/>
      <c r="C4" s="7"/>
      <c r="D4" s="7"/>
      <c r="E4" t="s">
        <v>26</v>
      </c>
      <c r="F4" s="11">
        <v>252</v>
      </c>
      <c r="G4" s="11">
        <v>290</v>
      </c>
      <c r="H4" s="11">
        <f t="shared" ref="H4:H14" si="0">F4/G4</f>
        <v>0.86896551724137927</v>
      </c>
      <c r="I4" s="11">
        <f t="shared" ref="I4:I14" si="1">H4/0.92281</f>
        <v>0.94165160460049113</v>
      </c>
    </row>
    <row r="5" spans="2:9" x14ac:dyDescent="0.75">
      <c r="B5" s="7"/>
      <c r="C5" s="7"/>
      <c r="D5" s="7" t="s">
        <v>27</v>
      </c>
      <c r="E5" t="s">
        <v>25</v>
      </c>
      <c r="F5" s="11">
        <v>253</v>
      </c>
      <c r="G5" s="11">
        <v>281</v>
      </c>
      <c r="H5" s="11">
        <f t="shared" si="0"/>
        <v>0.90035587188612098</v>
      </c>
      <c r="I5" s="11">
        <f t="shared" si="1"/>
        <v>0.97566765844119696</v>
      </c>
    </row>
    <row r="6" spans="2:9" x14ac:dyDescent="0.75">
      <c r="B6" s="7"/>
      <c r="C6" s="7"/>
      <c r="D6" s="7"/>
      <c r="E6" t="s">
        <v>26</v>
      </c>
      <c r="F6" s="11">
        <v>254</v>
      </c>
      <c r="G6" s="11">
        <v>283</v>
      </c>
      <c r="H6" s="11">
        <f t="shared" si="0"/>
        <v>0.8975265017667845</v>
      </c>
      <c r="I6" s="11">
        <f t="shared" si="1"/>
        <v>0.97260162088272173</v>
      </c>
    </row>
    <row r="7" spans="2:9" x14ac:dyDescent="0.75">
      <c r="B7" s="7"/>
      <c r="C7" s="7"/>
      <c r="D7" s="7" t="s">
        <v>28</v>
      </c>
      <c r="E7" t="s">
        <v>25</v>
      </c>
      <c r="F7" s="11">
        <v>354</v>
      </c>
      <c r="G7" s="11">
        <v>371</v>
      </c>
      <c r="H7" s="11">
        <f t="shared" si="0"/>
        <v>0.95417789757412397</v>
      </c>
      <c r="I7" s="11">
        <f t="shared" si="1"/>
        <v>1.0339917183105125</v>
      </c>
    </row>
    <row r="8" spans="2:9" x14ac:dyDescent="0.75">
      <c r="B8" s="7"/>
      <c r="C8" s="7"/>
      <c r="D8" s="7"/>
      <c r="E8" t="s">
        <v>26</v>
      </c>
      <c r="F8" s="11">
        <v>335</v>
      </c>
      <c r="G8" s="11">
        <v>408</v>
      </c>
      <c r="H8" s="11">
        <f t="shared" si="0"/>
        <v>0.82107843137254899</v>
      </c>
      <c r="I8" s="11">
        <f t="shared" si="1"/>
        <v>0.8897589226087157</v>
      </c>
    </row>
    <row r="9" spans="2:9" x14ac:dyDescent="0.75">
      <c r="B9" s="7"/>
      <c r="C9" s="7" t="s">
        <v>29</v>
      </c>
      <c r="D9" s="7" t="s">
        <v>24</v>
      </c>
      <c r="E9" t="s">
        <v>25</v>
      </c>
      <c r="F9" s="11">
        <v>195</v>
      </c>
      <c r="G9" s="11">
        <v>357</v>
      </c>
      <c r="H9" s="11">
        <f t="shared" si="0"/>
        <v>0.54621848739495793</v>
      </c>
      <c r="I9" s="11">
        <f t="shared" si="1"/>
        <v>0.59190785469918827</v>
      </c>
    </row>
    <row r="10" spans="2:9" x14ac:dyDescent="0.75">
      <c r="B10" s="7"/>
      <c r="C10" s="7"/>
      <c r="D10" s="7"/>
      <c r="E10" t="s">
        <v>26</v>
      </c>
      <c r="F10" s="11">
        <v>181</v>
      </c>
      <c r="G10" s="11">
        <v>311</v>
      </c>
      <c r="H10" s="11">
        <f t="shared" si="0"/>
        <v>0.58199356913183276</v>
      </c>
      <c r="I10" s="11">
        <f t="shared" si="1"/>
        <v>0.63067540353033968</v>
      </c>
    </row>
    <row r="11" spans="2:9" x14ac:dyDescent="0.75">
      <c r="B11" s="7"/>
      <c r="C11" s="7"/>
      <c r="D11" s="7" t="s">
        <v>27</v>
      </c>
      <c r="E11" t="s">
        <v>25</v>
      </c>
      <c r="F11" s="11">
        <v>169</v>
      </c>
      <c r="G11" s="11">
        <v>331</v>
      </c>
      <c r="H11" s="11">
        <f t="shared" si="0"/>
        <v>0.51057401812688818</v>
      </c>
      <c r="I11" s="11">
        <f t="shared" si="1"/>
        <v>0.55328184363724731</v>
      </c>
    </row>
    <row r="12" spans="2:9" x14ac:dyDescent="0.75">
      <c r="B12" s="7"/>
      <c r="C12" s="7"/>
      <c r="D12" s="7"/>
      <c r="E12" t="s">
        <v>26</v>
      </c>
      <c r="F12" s="11">
        <v>191</v>
      </c>
      <c r="G12" s="11">
        <v>295</v>
      </c>
      <c r="H12" s="11">
        <f t="shared" si="0"/>
        <v>0.64745762711864407</v>
      </c>
      <c r="I12" s="11">
        <f t="shared" si="1"/>
        <v>0.70161531313991399</v>
      </c>
    </row>
    <row r="13" spans="2:9" x14ac:dyDescent="0.75">
      <c r="B13" s="7"/>
      <c r="C13" s="7"/>
      <c r="D13" s="7" t="s">
        <v>28</v>
      </c>
      <c r="E13" t="s">
        <v>25</v>
      </c>
      <c r="F13" s="11">
        <v>176</v>
      </c>
      <c r="G13" s="11">
        <v>348</v>
      </c>
      <c r="H13" s="11">
        <f t="shared" si="0"/>
        <v>0.50574712643678166</v>
      </c>
      <c r="I13" s="11">
        <f t="shared" si="1"/>
        <v>0.54805119844473038</v>
      </c>
    </row>
    <row r="14" spans="2:9" x14ac:dyDescent="0.75">
      <c r="B14" s="7"/>
      <c r="C14" s="7"/>
      <c r="D14" s="7"/>
      <c r="E14" t="s">
        <v>26</v>
      </c>
      <c r="F14" s="11">
        <v>186</v>
      </c>
      <c r="G14" s="11">
        <v>276</v>
      </c>
      <c r="H14" s="11">
        <f t="shared" si="0"/>
        <v>0.67391304347826086</v>
      </c>
      <c r="I14" s="11">
        <f t="shared" si="1"/>
        <v>0.73028363745327951</v>
      </c>
    </row>
    <row r="15" spans="2:9" x14ac:dyDescent="0.75">
      <c r="B15" s="5"/>
      <c r="C15" s="5"/>
      <c r="D15" s="5"/>
    </row>
    <row r="16" spans="2:9" x14ac:dyDescent="0.75">
      <c r="F16" s="11" t="s">
        <v>35</v>
      </c>
      <c r="G16" s="12"/>
    </row>
    <row r="17" spans="2:7" x14ac:dyDescent="0.75">
      <c r="B17" s="7" t="s">
        <v>30</v>
      </c>
      <c r="C17" s="7" t="s">
        <v>23</v>
      </c>
      <c r="D17" s="7" t="s">
        <v>24</v>
      </c>
      <c r="E17" t="s">
        <v>25</v>
      </c>
      <c r="F17" s="11">
        <v>22.8</v>
      </c>
    </row>
    <row r="18" spans="2:7" x14ac:dyDescent="0.75">
      <c r="B18" s="7"/>
      <c r="C18" s="7"/>
      <c r="D18" s="7"/>
      <c r="E18" t="s">
        <v>26</v>
      </c>
      <c r="F18" s="11">
        <v>42.1</v>
      </c>
    </row>
    <row r="19" spans="2:7" x14ac:dyDescent="0.75">
      <c r="B19" s="7"/>
      <c r="C19" s="7"/>
      <c r="D19" s="7" t="s">
        <v>27</v>
      </c>
      <c r="E19" t="s">
        <v>25</v>
      </c>
      <c r="F19" s="11">
        <v>74.7</v>
      </c>
    </row>
    <row r="20" spans="2:7" x14ac:dyDescent="0.75">
      <c r="B20" s="7"/>
      <c r="C20" s="7"/>
      <c r="D20" s="7"/>
      <c r="E20" t="s">
        <v>26</v>
      </c>
      <c r="F20" s="11">
        <v>85.8</v>
      </c>
    </row>
    <row r="21" spans="2:7" x14ac:dyDescent="0.75">
      <c r="B21" s="7"/>
      <c r="C21" s="7"/>
      <c r="D21" s="7" t="s">
        <v>28</v>
      </c>
      <c r="E21" t="s">
        <v>25</v>
      </c>
      <c r="F21" s="11">
        <v>65.900000000000006</v>
      </c>
    </row>
    <row r="22" spans="2:7" x14ac:dyDescent="0.75">
      <c r="B22" s="7"/>
      <c r="C22" s="7"/>
      <c r="D22" s="7"/>
      <c r="E22" t="s">
        <v>26</v>
      </c>
      <c r="F22" s="11">
        <v>71.7</v>
      </c>
    </row>
    <row r="23" spans="2:7" x14ac:dyDescent="0.75">
      <c r="B23" s="7"/>
      <c r="C23" s="7" t="s">
        <v>29</v>
      </c>
      <c r="D23" s="7" t="s">
        <v>24</v>
      </c>
      <c r="E23" t="s">
        <v>25</v>
      </c>
      <c r="F23" s="11">
        <v>31</v>
      </c>
    </row>
    <row r="24" spans="2:7" x14ac:dyDescent="0.75">
      <c r="B24" s="7"/>
      <c r="C24" s="7"/>
      <c r="D24" s="7"/>
      <c r="E24" t="s">
        <v>26</v>
      </c>
      <c r="F24" s="11">
        <v>48.2</v>
      </c>
    </row>
    <row r="25" spans="2:7" x14ac:dyDescent="0.75">
      <c r="B25" s="7"/>
      <c r="C25" s="7"/>
      <c r="D25" s="7" t="s">
        <v>27</v>
      </c>
      <c r="E25" t="s">
        <v>25</v>
      </c>
      <c r="F25" s="11">
        <v>136</v>
      </c>
    </row>
    <row r="26" spans="2:7" x14ac:dyDescent="0.75">
      <c r="B26" s="7"/>
      <c r="C26" s="7"/>
      <c r="D26" s="7"/>
      <c r="E26" t="s">
        <v>26</v>
      </c>
      <c r="F26" s="11">
        <v>149</v>
      </c>
    </row>
    <row r="27" spans="2:7" x14ac:dyDescent="0.75">
      <c r="B27" s="7"/>
      <c r="C27" s="7"/>
      <c r="D27" s="7" t="s">
        <v>28</v>
      </c>
      <c r="E27" t="s">
        <v>25</v>
      </c>
      <c r="F27" s="11">
        <v>75.5</v>
      </c>
    </row>
    <row r="28" spans="2:7" x14ac:dyDescent="0.75">
      <c r="B28" s="7"/>
      <c r="C28" s="7"/>
      <c r="D28" s="7"/>
      <c r="E28" t="s">
        <v>26</v>
      </c>
      <c r="F28" s="11">
        <v>69.599999999999994</v>
      </c>
    </row>
    <row r="30" spans="2:7" x14ac:dyDescent="0.75">
      <c r="F30" s="11" t="s">
        <v>32</v>
      </c>
      <c r="G30" s="12"/>
    </row>
    <row r="31" spans="2:7" x14ac:dyDescent="0.75">
      <c r="B31" s="7" t="s">
        <v>30</v>
      </c>
      <c r="C31" s="7" t="s">
        <v>23</v>
      </c>
      <c r="D31" s="7" t="s">
        <v>24</v>
      </c>
      <c r="E31" t="s">
        <v>25</v>
      </c>
      <c r="F31" s="11">
        <v>498</v>
      </c>
    </row>
    <row r="32" spans="2:7" x14ac:dyDescent="0.75">
      <c r="B32" s="7"/>
      <c r="C32" s="7"/>
      <c r="D32" s="7"/>
      <c r="E32" t="s">
        <v>26</v>
      </c>
      <c r="F32" s="11">
        <v>835</v>
      </c>
    </row>
    <row r="33" spans="2:6" x14ac:dyDescent="0.75">
      <c r="B33" s="7"/>
      <c r="C33" s="7"/>
      <c r="D33" s="7" t="s">
        <v>27</v>
      </c>
      <c r="E33" t="s">
        <v>25</v>
      </c>
      <c r="F33" s="11">
        <v>4800</v>
      </c>
    </row>
    <row r="34" spans="2:6" x14ac:dyDescent="0.75">
      <c r="B34" s="7"/>
      <c r="C34" s="7"/>
      <c r="D34" s="7"/>
      <c r="E34" t="s">
        <v>26</v>
      </c>
      <c r="F34" s="11">
        <v>4600</v>
      </c>
    </row>
    <row r="35" spans="2:6" x14ac:dyDescent="0.75">
      <c r="B35" s="7"/>
      <c r="C35" s="7"/>
      <c r="D35" s="7" t="s">
        <v>28</v>
      </c>
      <c r="E35" t="s">
        <v>25</v>
      </c>
      <c r="F35" s="11">
        <v>773</v>
      </c>
    </row>
    <row r="36" spans="2:6" x14ac:dyDescent="0.75">
      <c r="B36" s="7"/>
      <c r="C36" s="7"/>
      <c r="D36" s="7"/>
      <c r="E36" t="s">
        <v>26</v>
      </c>
      <c r="F36" s="11">
        <v>765</v>
      </c>
    </row>
    <row r="37" spans="2:6" x14ac:dyDescent="0.75">
      <c r="B37" s="7"/>
      <c r="C37" s="7" t="s">
        <v>29</v>
      </c>
      <c r="D37" s="7" t="s">
        <v>24</v>
      </c>
      <c r="E37" t="s">
        <v>25</v>
      </c>
      <c r="F37" s="11">
        <v>319</v>
      </c>
    </row>
    <row r="38" spans="2:6" x14ac:dyDescent="0.75">
      <c r="B38" s="7"/>
      <c r="C38" s="7"/>
      <c r="D38" s="7"/>
      <c r="E38" t="s">
        <v>26</v>
      </c>
      <c r="F38" s="11">
        <v>474</v>
      </c>
    </row>
    <row r="39" spans="2:6" x14ac:dyDescent="0.75">
      <c r="B39" s="7"/>
      <c r="C39" s="7"/>
      <c r="D39" s="7" t="s">
        <v>27</v>
      </c>
      <c r="E39" t="s">
        <v>25</v>
      </c>
      <c r="F39" s="11">
        <v>4380</v>
      </c>
    </row>
    <row r="40" spans="2:6" x14ac:dyDescent="0.75">
      <c r="B40" s="7"/>
      <c r="C40" s="7"/>
      <c r="D40" s="7"/>
      <c r="E40" t="s">
        <v>26</v>
      </c>
      <c r="F40" s="11">
        <v>4020</v>
      </c>
    </row>
    <row r="41" spans="2:6" x14ac:dyDescent="0.75">
      <c r="B41" s="7"/>
      <c r="C41" s="7"/>
      <c r="D41" s="7" t="s">
        <v>28</v>
      </c>
      <c r="E41" t="s">
        <v>25</v>
      </c>
      <c r="F41" s="11">
        <v>259</v>
      </c>
    </row>
    <row r="42" spans="2:6" x14ac:dyDescent="0.75">
      <c r="B42" s="7"/>
      <c r="C42" s="7"/>
      <c r="D42" s="7"/>
      <c r="E42" t="s">
        <v>26</v>
      </c>
      <c r="F42" s="11">
        <v>225</v>
      </c>
    </row>
    <row r="44" spans="2:6" ht="29.5" x14ac:dyDescent="0.75">
      <c r="F44" s="12" t="s">
        <v>33</v>
      </c>
    </row>
    <row r="45" spans="2:6" x14ac:dyDescent="0.75">
      <c r="B45" s="7" t="s">
        <v>30</v>
      </c>
      <c r="C45" s="7" t="s">
        <v>23</v>
      </c>
      <c r="D45" s="7" t="s">
        <v>24</v>
      </c>
      <c r="E45" t="s">
        <v>25</v>
      </c>
      <c r="F45" s="11">
        <v>13.4</v>
      </c>
    </row>
    <row r="46" spans="2:6" x14ac:dyDescent="0.75">
      <c r="B46" s="7"/>
      <c r="C46" s="7"/>
      <c r="D46" s="7"/>
      <c r="E46" t="s">
        <v>26</v>
      </c>
      <c r="F46" s="11">
        <v>20.399999999999999</v>
      </c>
    </row>
    <row r="47" spans="2:6" x14ac:dyDescent="0.75">
      <c r="B47" s="7"/>
      <c r="C47" s="7"/>
      <c r="D47" s="7" t="s">
        <v>27</v>
      </c>
      <c r="E47" t="s">
        <v>25</v>
      </c>
      <c r="F47" s="11">
        <v>33.5</v>
      </c>
    </row>
    <row r="48" spans="2:6" x14ac:dyDescent="0.75">
      <c r="B48" s="7"/>
      <c r="C48" s="7"/>
      <c r="D48" s="7"/>
      <c r="E48" t="s">
        <v>26</v>
      </c>
      <c r="F48" s="11">
        <v>38</v>
      </c>
    </row>
    <row r="49" spans="2:6" x14ac:dyDescent="0.75">
      <c r="B49" s="7"/>
      <c r="C49" s="7"/>
      <c r="D49" s="7" t="s">
        <v>28</v>
      </c>
      <c r="E49" t="s">
        <v>25</v>
      </c>
      <c r="F49" s="11">
        <v>31</v>
      </c>
    </row>
    <row r="50" spans="2:6" x14ac:dyDescent="0.75">
      <c r="B50" s="7"/>
      <c r="C50" s="7"/>
      <c r="D50" s="7"/>
      <c r="E50" t="s">
        <v>26</v>
      </c>
      <c r="F50" s="11">
        <v>33.4</v>
      </c>
    </row>
    <row r="51" spans="2:6" x14ac:dyDescent="0.75">
      <c r="B51" s="7"/>
      <c r="C51" s="7" t="s">
        <v>29</v>
      </c>
      <c r="D51" s="7" t="s">
        <v>24</v>
      </c>
      <c r="E51" t="s">
        <v>25</v>
      </c>
      <c r="F51" s="11">
        <v>29.9</v>
      </c>
    </row>
    <row r="52" spans="2:6" x14ac:dyDescent="0.75">
      <c r="B52" s="7"/>
      <c r="C52" s="7"/>
      <c r="D52" s="7"/>
      <c r="E52" t="s">
        <v>26</v>
      </c>
      <c r="F52" s="11">
        <v>49.5</v>
      </c>
    </row>
    <row r="53" spans="2:6" x14ac:dyDescent="0.75">
      <c r="B53" s="7"/>
      <c r="C53" s="7"/>
      <c r="D53" s="7" t="s">
        <v>27</v>
      </c>
      <c r="E53" t="s">
        <v>25</v>
      </c>
      <c r="F53" s="11">
        <v>115</v>
      </c>
    </row>
    <row r="54" spans="2:6" x14ac:dyDescent="0.75">
      <c r="B54" s="7"/>
      <c r="C54" s="7"/>
      <c r="D54" s="7"/>
      <c r="E54" t="s">
        <v>26</v>
      </c>
      <c r="F54" s="11">
        <v>130</v>
      </c>
    </row>
    <row r="55" spans="2:6" x14ac:dyDescent="0.75">
      <c r="B55" s="7"/>
      <c r="C55" s="7"/>
      <c r="D55" s="7" t="s">
        <v>28</v>
      </c>
      <c r="E55" t="s">
        <v>25</v>
      </c>
      <c r="F55" s="11">
        <v>57.9</v>
      </c>
    </row>
    <row r="56" spans="2:6" x14ac:dyDescent="0.75">
      <c r="B56" s="7"/>
      <c r="C56" s="7"/>
      <c r="D56" s="7"/>
      <c r="E56" t="s">
        <v>26</v>
      </c>
      <c r="F56" s="11">
        <v>59.2</v>
      </c>
    </row>
    <row r="57" spans="2:6" x14ac:dyDescent="0.75">
      <c r="B57" s="5"/>
      <c r="C57" s="5"/>
      <c r="D57" s="5"/>
    </row>
    <row r="58" spans="2:6" ht="29.5" x14ac:dyDescent="0.75">
      <c r="F58" s="12" t="s">
        <v>34</v>
      </c>
    </row>
    <row r="59" spans="2:6" x14ac:dyDescent="0.75">
      <c r="B59" s="7" t="s">
        <v>30</v>
      </c>
      <c r="C59" s="7" t="s">
        <v>23</v>
      </c>
      <c r="D59" s="7" t="s">
        <v>24</v>
      </c>
      <c r="E59" t="s">
        <v>25</v>
      </c>
      <c r="F59" s="13">
        <v>13.8</v>
      </c>
    </row>
    <row r="60" spans="2:6" x14ac:dyDescent="0.75">
      <c r="B60" s="7"/>
      <c r="C60" s="7"/>
      <c r="D60" s="7"/>
      <c r="E60" t="s">
        <v>26</v>
      </c>
      <c r="F60" s="13">
        <v>30.8</v>
      </c>
    </row>
    <row r="61" spans="2:6" x14ac:dyDescent="0.75">
      <c r="B61" s="7"/>
      <c r="C61" s="7"/>
      <c r="D61" s="7" t="s">
        <v>27</v>
      </c>
      <c r="E61" t="s">
        <v>25</v>
      </c>
      <c r="F61" s="13">
        <v>1150</v>
      </c>
    </row>
    <row r="62" spans="2:6" x14ac:dyDescent="0.75">
      <c r="B62" s="7"/>
      <c r="C62" s="7"/>
      <c r="D62" s="7"/>
      <c r="E62" t="s">
        <v>26</v>
      </c>
      <c r="F62" s="13">
        <v>1320</v>
      </c>
    </row>
    <row r="63" spans="2:6" x14ac:dyDescent="0.75">
      <c r="B63" s="7"/>
      <c r="C63" s="7"/>
      <c r="D63" s="7" t="s">
        <v>28</v>
      </c>
      <c r="E63" t="s">
        <v>25</v>
      </c>
      <c r="F63" s="13">
        <v>23.1</v>
      </c>
    </row>
    <row r="64" spans="2:6" x14ac:dyDescent="0.75">
      <c r="B64" s="7"/>
      <c r="C64" s="7"/>
      <c r="D64" s="7"/>
      <c r="E64" t="s">
        <v>26</v>
      </c>
      <c r="F64" s="13">
        <v>29.4</v>
      </c>
    </row>
    <row r="65" spans="2:13" x14ac:dyDescent="0.75">
      <c r="B65" s="7"/>
      <c r="C65" s="7" t="s">
        <v>29</v>
      </c>
      <c r="D65" s="7" t="s">
        <v>24</v>
      </c>
      <c r="E65" t="s">
        <v>25</v>
      </c>
      <c r="F65" s="13">
        <v>7.51</v>
      </c>
    </row>
    <row r="66" spans="2:13" x14ac:dyDescent="0.75">
      <c r="B66" s="7"/>
      <c r="C66" s="7"/>
      <c r="D66" s="7"/>
      <c r="E66" t="s">
        <v>26</v>
      </c>
      <c r="F66" s="13">
        <v>16.5</v>
      </c>
    </row>
    <row r="67" spans="2:13" x14ac:dyDescent="0.75">
      <c r="B67" s="7"/>
      <c r="C67" s="7"/>
      <c r="D67" s="7" t="s">
        <v>27</v>
      </c>
      <c r="E67" t="s">
        <v>25</v>
      </c>
      <c r="F67" s="13">
        <v>1060</v>
      </c>
    </row>
    <row r="68" spans="2:13" x14ac:dyDescent="0.75">
      <c r="B68" s="7"/>
      <c r="C68" s="7"/>
      <c r="D68" s="7"/>
      <c r="E68" t="s">
        <v>26</v>
      </c>
      <c r="F68" s="13">
        <v>1550</v>
      </c>
    </row>
    <row r="69" spans="2:13" x14ac:dyDescent="0.75">
      <c r="B69" s="7"/>
      <c r="C69" s="7"/>
      <c r="D69" s="7" t="s">
        <v>28</v>
      </c>
      <c r="E69" t="s">
        <v>25</v>
      </c>
      <c r="F69" s="13">
        <v>8.17</v>
      </c>
    </row>
    <row r="70" spans="2:13" x14ac:dyDescent="0.75">
      <c r="B70" s="7"/>
      <c r="C70" s="7"/>
      <c r="D70" s="7"/>
      <c r="E70" t="s">
        <v>26</v>
      </c>
      <c r="F70" s="13">
        <v>3.33</v>
      </c>
    </row>
    <row r="72" spans="2:13" x14ac:dyDescent="0.75">
      <c r="F72" s="11" t="s">
        <v>17</v>
      </c>
      <c r="I72" s="12"/>
      <c r="J72" s="6"/>
      <c r="K72" s="6"/>
      <c r="L72" s="6"/>
      <c r="M72" s="6"/>
    </row>
    <row r="73" spans="2:13" x14ac:dyDescent="0.75">
      <c r="B73" s="7" t="s">
        <v>30</v>
      </c>
      <c r="C73" s="7" t="s">
        <v>23</v>
      </c>
      <c r="D73" s="7" t="s">
        <v>24</v>
      </c>
      <c r="E73" t="s">
        <v>25</v>
      </c>
      <c r="F73" s="11">
        <v>308</v>
      </c>
      <c r="J73" s="6"/>
      <c r="K73" s="6"/>
      <c r="L73" s="6"/>
      <c r="M73" s="6"/>
    </row>
    <row r="74" spans="2:13" x14ac:dyDescent="0.75">
      <c r="B74" s="7"/>
      <c r="C74" s="7"/>
      <c r="D74" s="7"/>
      <c r="E74" t="s">
        <v>26</v>
      </c>
      <c r="F74" s="11">
        <v>304</v>
      </c>
    </row>
    <row r="75" spans="2:13" x14ac:dyDescent="0.75">
      <c r="B75" s="7"/>
      <c r="C75" s="7"/>
      <c r="D75" s="7" t="s">
        <v>27</v>
      </c>
      <c r="E75" t="s">
        <v>25</v>
      </c>
      <c r="F75" s="11">
        <v>383</v>
      </c>
    </row>
    <row r="76" spans="2:13" x14ac:dyDescent="0.75">
      <c r="B76" s="7"/>
      <c r="C76" s="7"/>
      <c r="D76" s="7"/>
      <c r="E76" t="s">
        <v>26</v>
      </c>
      <c r="F76" s="11">
        <v>360</v>
      </c>
    </row>
    <row r="77" spans="2:13" x14ac:dyDescent="0.75">
      <c r="B77" s="7"/>
      <c r="C77" s="7"/>
      <c r="D77" s="7" t="s">
        <v>28</v>
      </c>
      <c r="E77" t="s">
        <v>25</v>
      </c>
      <c r="F77" s="11">
        <v>314</v>
      </c>
    </row>
    <row r="78" spans="2:13" x14ac:dyDescent="0.75">
      <c r="B78" s="7"/>
      <c r="C78" s="7"/>
      <c r="D78" s="7"/>
      <c r="E78" t="s">
        <v>26</v>
      </c>
      <c r="F78" s="11">
        <v>323</v>
      </c>
    </row>
    <row r="79" spans="2:13" x14ac:dyDescent="0.75">
      <c r="B79" s="7"/>
      <c r="C79" s="7" t="s">
        <v>29</v>
      </c>
      <c r="D79" s="7" t="s">
        <v>24</v>
      </c>
      <c r="E79" t="s">
        <v>25</v>
      </c>
      <c r="F79" s="11">
        <v>397</v>
      </c>
    </row>
    <row r="80" spans="2:13" x14ac:dyDescent="0.75">
      <c r="B80" s="7"/>
      <c r="C80" s="7"/>
      <c r="D80" s="7"/>
      <c r="E80" t="s">
        <v>26</v>
      </c>
      <c r="F80" s="11">
        <v>467</v>
      </c>
    </row>
    <row r="81" spans="2:6" x14ac:dyDescent="0.75">
      <c r="B81" s="7"/>
      <c r="C81" s="7"/>
      <c r="D81" s="7" t="s">
        <v>27</v>
      </c>
      <c r="E81" t="s">
        <v>25</v>
      </c>
      <c r="F81" s="11">
        <v>814</v>
      </c>
    </row>
    <row r="82" spans="2:6" x14ac:dyDescent="0.75">
      <c r="B82" s="7"/>
      <c r="C82" s="7"/>
      <c r="D82" s="7"/>
      <c r="E82" t="s">
        <v>26</v>
      </c>
      <c r="F82" s="11">
        <v>953</v>
      </c>
    </row>
    <row r="83" spans="2:6" x14ac:dyDescent="0.75">
      <c r="B83" s="7"/>
      <c r="C83" s="7"/>
      <c r="D83" s="7" t="s">
        <v>28</v>
      </c>
      <c r="E83" t="s">
        <v>25</v>
      </c>
      <c r="F83" s="11">
        <v>520</v>
      </c>
    </row>
    <row r="84" spans="2:6" x14ac:dyDescent="0.75">
      <c r="B84" s="7"/>
      <c r="C84" s="7"/>
      <c r="D84" s="7"/>
      <c r="E84" t="s">
        <v>26</v>
      </c>
      <c r="F84" s="11">
        <v>572</v>
      </c>
    </row>
  </sheetData>
  <mergeCells count="54">
    <mergeCell ref="B3:B14"/>
    <mergeCell ref="C3:C8"/>
    <mergeCell ref="D3:D4"/>
    <mergeCell ref="D5:D6"/>
    <mergeCell ref="D7:D8"/>
    <mergeCell ref="C9:C14"/>
    <mergeCell ref="D9:D10"/>
    <mergeCell ref="D11:D12"/>
    <mergeCell ref="D13:D14"/>
    <mergeCell ref="B31:B42"/>
    <mergeCell ref="B17:B28"/>
    <mergeCell ref="C17:C22"/>
    <mergeCell ref="D17:D18"/>
    <mergeCell ref="D19:D20"/>
    <mergeCell ref="D21:D22"/>
    <mergeCell ref="C23:C28"/>
    <mergeCell ref="D23:D24"/>
    <mergeCell ref="D25:D26"/>
    <mergeCell ref="D27:D28"/>
    <mergeCell ref="D51:D52"/>
    <mergeCell ref="D53:D54"/>
    <mergeCell ref="C31:C36"/>
    <mergeCell ref="C37:C42"/>
    <mergeCell ref="D41:D42"/>
    <mergeCell ref="D31:D32"/>
    <mergeCell ref="D33:D34"/>
    <mergeCell ref="D35:D36"/>
    <mergeCell ref="D37:D38"/>
    <mergeCell ref="D39:D40"/>
    <mergeCell ref="D55:D56"/>
    <mergeCell ref="B59:B70"/>
    <mergeCell ref="C59:C64"/>
    <mergeCell ref="D59:D60"/>
    <mergeCell ref="D61:D62"/>
    <mergeCell ref="D63:D64"/>
    <mergeCell ref="C65:C70"/>
    <mergeCell ref="D65:D66"/>
    <mergeCell ref="D67:D68"/>
    <mergeCell ref="D69:D70"/>
    <mergeCell ref="B45:B56"/>
    <mergeCell ref="C45:C50"/>
    <mergeCell ref="D45:D46"/>
    <mergeCell ref="D47:D48"/>
    <mergeCell ref="D49:D50"/>
    <mergeCell ref="C51:C56"/>
    <mergeCell ref="B73:B84"/>
    <mergeCell ref="C73:C78"/>
    <mergeCell ref="D73:D74"/>
    <mergeCell ref="D75:D76"/>
    <mergeCell ref="D77:D78"/>
    <mergeCell ref="C79:C84"/>
    <mergeCell ref="D79:D80"/>
    <mergeCell ref="D81:D82"/>
    <mergeCell ref="D83:D8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D164D0-3C81-4F3E-890E-2E6C88E830E0}">
  <dimension ref="A1:T28"/>
  <sheetViews>
    <sheetView topLeftCell="A13" workbookViewId="0">
      <selection activeCell="J16" sqref="J16"/>
    </sheetView>
  </sheetViews>
  <sheetFormatPr defaultRowHeight="14.75" x14ac:dyDescent="0.75"/>
  <cols>
    <col min="2" max="2" width="12.90625" bestFit="1" customWidth="1"/>
    <col min="3" max="3" width="11.6328125" bestFit="1" customWidth="1"/>
    <col min="4" max="4" width="10.90625" bestFit="1" customWidth="1"/>
    <col min="5" max="5" width="13.36328125" customWidth="1"/>
    <col min="6" max="6" width="16" customWidth="1"/>
  </cols>
  <sheetData>
    <row r="1" spans="1:20" x14ac:dyDescent="0.75">
      <c r="B1" s="9" t="s">
        <v>11</v>
      </c>
      <c r="C1" s="9"/>
      <c r="D1" s="9"/>
      <c r="E1" s="9"/>
      <c r="F1" s="9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ht="29.5" x14ac:dyDescent="0.75">
      <c r="C2" t="s">
        <v>20</v>
      </c>
      <c r="D2" t="s">
        <v>4</v>
      </c>
      <c r="E2" t="s">
        <v>3</v>
      </c>
      <c r="F2" s="2" t="s">
        <v>16</v>
      </c>
      <c r="L2" s="2"/>
      <c r="M2" s="2"/>
      <c r="Q2" s="2"/>
      <c r="R2" s="2"/>
      <c r="S2" s="2"/>
      <c r="T2" s="2"/>
    </row>
    <row r="3" spans="1:20" x14ac:dyDescent="0.75">
      <c r="A3" s="3"/>
      <c r="B3" s="8" t="s">
        <v>21</v>
      </c>
      <c r="C3">
        <v>159</v>
      </c>
      <c r="D3">
        <v>2600</v>
      </c>
      <c r="E3">
        <f t="shared" ref="E3:E14" si="0">C3/D3</f>
        <v>6.1153846153846156E-2</v>
      </c>
      <c r="F3">
        <f t="shared" ref="F3:F14" si="1">E3/0.061571</f>
        <v>0.99322483236988446</v>
      </c>
      <c r="H3" s="3"/>
      <c r="I3" s="4"/>
      <c r="O3" s="3"/>
      <c r="P3" s="4"/>
    </row>
    <row r="4" spans="1:20" x14ac:dyDescent="0.75">
      <c r="A4" s="3"/>
      <c r="B4" s="8"/>
      <c r="C4">
        <v>174</v>
      </c>
      <c r="D4">
        <v>2830</v>
      </c>
      <c r="E4">
        <f t="shared" si="0"/>
        <v>6.148409893992933E-2</v>
      </c>
      <c r="F4">
        <f t="shared" si="1"/>
        <v>0.99858860404946048</v>
      </c>
      <c r="H4" s="3"/>
      <c r="I4" s="4"/>
      <c r="O4" s="3"/>
      <c r="P4" s="4"/>
    </row>
    <row r="5" spans="1:20" x14ac:dyDescent="0.75">
      <c r="A5" s="3"/>
      <c r="B5" s="8"/>
      <c r="C5">
        <v>145</v>
      </c>
      <c r="D5">
        <v>2340</v>
      </c>
      <c r="E5">
        <f t="shared" si="0"/>
        <v>6.1965811965811968E-2</v>
      </c>
      <c r="F5">
        <f t="shared" si="1"/>
        <v>1.0064123039387369</v>
      </c>
      <c r="H5" s="3"/>
      <c r="I5" s="4"/>
      <c r="O5" s="3"/>
      <c r="P5" s="4"/>
    </row>
    <row r="6" spans="1:20" x14ac:dyDescent="0.75">
      <c r="A6" s="3"/>
      <c r="B6" s="8"/>
      <c r="C6">
        <v>144</v>
      </c>
      <c r="D6">
        <v>2350</v>
      </c>
      <c r="E6">
        <f t="shared" si="0"/>
        <v>6.1276595744680848E-2</v>
      </c>
      <c r="F6">
        <f t="shared" si="1"/>
        <v>0.99521845909081952</v>
      </c>
      <c r="H6" s="3"/>
      <c r="I6" s="4"/>
      <c r="O6" s="3"/>
      <c r="P6" s="4"/>
    </row>
    <row r="7" spans="1:20" x14ac:dyDescent="0.75">
      <c r="A7" s="3"/>
      <c r="B7" s="8"/>
      <c r="C7">
        <v>161</v>
      </c>
      <c r="D7">
        <v>2550</v>
      </c>
      <c r="E7">
        <f t="shared" si="0"/>
        <v>6.3137254901960788E-2</v>
      </c>
      <c r="F7">
        <f t="shared" si="1"/>
        <v>1.0254381917129944</v>
      </c>
      <c r="H7" s="3"/>
      <c r="I7" s="4"/>
      <c r="O7" s="3"/>
      <c r="P7" s="4"/>
    </row>
    <row r="8" spans="1:20" x14ac:dyDescent="0.75">
      <c r="A8" s="3"/>
      <c r="B8" s="8"/>
      <c r="C8">
        <v>148</v>
      </c>
      <c r="D8">
        <v>2450</v>
      </c>
      <c r="E8">
        <f t="shared" si="0"/>
        <v>6.0408163265306125E-2</v>
      </c>
      <c r="F8">
        <f t="shared" si="1"/>
        <v>0.98111388909236696</v>
      </c>
      <c r="H8" s="3"/>
      <c r="I8" s="4"/>
      <c r="O8" s="3"/>
      <c r="P8" s="4"/>
    </row>
    <row r="9" spans="1:20" x14ac:dyDescent="0.75">
      <c r="A9" s="3"/>
      <c r="B9" s="8" t="s">
        <v>22</v>
      </c>
      <c r="C9">
        <v>232</v>
      </c>
      <c r="D9">
        <v>2510</v>
      </c>
      <c r="E9">
        <f t="shared" si="0"/>
        <v>9.2430278884462147E-2</v>
      </c>
      <c r="F9">
        <f t="shared" si="1"/>
        <v>1.5011982732855103</v>
      </c>
      <c r="H9" s="3"/>
      <c r="I9" s="4"/>
      <c r="O9" s="3"/>
      <c r="P9" s="4"/>
    </row>
    <row r="10" spans="1:20" x14ac:dyDescent="0.75">
      <c r="A10" s="3"/>
      <c r="B10" s="8"/>
      <c r="C10">
        <v>211</v>
      </c>
      <c r="D10">
        <v>2470</v>
      </c>
      <c r="E10">
        <f t="shared" si="0"/>
        <v>8.5425101214574903E-2</v>
      </c>
      <c r="F10">
        <f t="shared" si="1"/>
        <v>1.3874242941413149</v>
      </c>
      <c r="H10" s="3"/>
      <c r="I10" s="4"/>
      <c r="O10" s="3"/>
      <c r="P10" s="4"/>
    </row>
    <row r="11" spans="1:20" x14ac:dyDescent="0.75">
      <c r="A11" s="3"/>
      <c r="B11" s="8"/>
      <c r="C11">
        <v>215</v>
      </c>
      <c r="D11">
        <v>2310</v>
      </c>
      <c r="E11">
        <f t="shared" si="0"/>
        <v>9.3073593073593072E-2</v>
      </c>
      <c r="F11">
        <f t="shared" si="1"/>
        <v>1.5116466043038617</v>
      </c>
      <c r="H11" s="3"/>
      <c r="I11" s="4"/>
      <c r="O11" s="3"/>
      <c r="P11" s="4"/>
    </row>
    <row r="12" spans="1:20" x14ac:dyDescent="0.75">
      <c r="A12" s="3"/>
      <c r="B12" s="8"/>
      <c r="C12">
        <v>230</v>
      </c>
      <c r="D12">
        <v>2640</v>
      </c>
      <c r="E12">
        <f t="shared" si="0"/>
        <v>8.7121212121212127E-2</v>
      </c>
      <c r="F12">
        <f t="shared" si="1"/>
        <v>1.414971530772801</v>
      </c>
      <c r="H12" s="3"/>
      <c r="I12" s="4"/>
      <c r="O12" s="3"/>
      <c r="P12" s="4"/>
    </row>
    <row r="13" spans="1:20" x14ac:dyDescent="0.75">
      <c r="A13" s="3"/>
      <c r="B13" s="8"/>
      <c r="C13">
        <v>205</v>
      </c>
      <c r="D13">
        <v>2290</v>
      </c>
      <c r="E13">
        <f t="shared" si="0"/>
        <v>8.9519650655021835E-2</v>
      </c>
      <c r="F13">
        <f t="shared" si="1"/>
        <v>1.4539255600042524</v>
      </c>
      <c r="H13" s="3"/>
      <c r="I13" s="4"/>
      <c r="O13" s="3"/>
      <c r="P13" s="4"/>
    </row>
    <row r="14" spans="1:20" x14ac:dyDescent="0.75">
      <c r="A14" s="3"/>
      <c r="B14" s="8"/>
      <c r="C14">
        <v>206</v>
      </c>
      <c r="D14">
        <v>2280</v>
      </c>
      <c r="E14">
        <f t="shared" si="0"/>
        <v>9.0350877192982459E-2</v>
      </c>
      <c r="F14">
        <f t="shared" si="1"/>
        <v>1.467425852966209</v>
      </c>
      <c r="H14" s="3"/>
      <c r="I14" s="4"/>
      <c r="O14" s="3"/>
      <c r="P14" s="4"/>
    </row>
    <row r="16" spans="1:20" ht="29.5" x14ac:dyDescent="0.75">
      <c r="C16" t="s">
        <v>8</v>
      </c>
      <c r="D16" t="s">
        <v>9</v>
      </c>
      <c r="E16" s="2" t="s">
        <v>10</v>
      </c>
      <c r="F16" s="2" t="s">
        <v>12</v>
      </c>
    </row>
    <row r="17" spans="2:6" x14ac:dyDescent="0.75">
      <c r="B17" s="8" t="s">
        <v>21</v>
      </c>
      <c r="C17">
        <v>826</v>
      </c>
      <c r="D17">
        <v>7050</v>
      </c>
      <c r="E17">
        <f t="shared" ref="E17:E28" si="2">C17/D17</f>
        <v>0.11716312056737589</v>
      </c>
      <c r="F17">
        <f t="shared" ref="F17:F28" si="3">E17/0.106032</f>
        <v>1.1049788796530848</v>
      </c>
    </row>
    <row r="18" spans="2:6" x14ac:dyDescent="0.75">
      <c r="B18" s="8"/>
      <c r="C18">
        <v>806</v>
      </c>
      <c r="D18">
        <v>7300</v>
      </c>
      <c r="E18">
        <f t="shared" si="2"/>
        <v>0.11041095890410958</v>
      </c>
      <c r="F18">
        <f t="shared" si="3"/>
        <v>1.0412984655963256</v>
      </c>
    </row>
    <row r="19" spans="2:6" x14ac:dyDescent="0.75">
      <c r="B19" s="8"/>
      <c r="C19">
        <v>780</v>
      </c>
      <c r="D19">
        <v>7220</v>
      </c>
      <c r="E19">
        <f t="shared" si="2"/>
        <v>0.10803324099722991</v>
      </c>
      <c r="F19">
        <f t="shared" si="3"/>
        <v>1.0188739342578648</v>
      </c>
    </row>
    <row r="20" spans="2:6" x14ac:dyDescent="0.75">
      <c r="B20" s="8"/>
      <c r="C20">
        <v>811</v>
      </c>
      <c r="D20">
        <v>8520</v>
      </c>
      <c r="E20">
        <f t="shared" si="2"/>
        <v>9.518779342723005E-2</v>
      </c>
      <c r="F20">
        <f t="shared" si="3"/>
        <v>0.89772703926390196</v>
      </c>
    </row>
    <row r="21" spans="2:6" x14ac:dyDescent="0.75">
      <c r="B21" s="8"/>
      <c r="C21">
        <v>865</v>
      </c>
      <c r="D21">
        <v>8770</v>
      </c>
      <c r="E21">
        <f t="shared" si="2"/>
        <v>9.8631698973774232E-2</v>
      </c>
      <c r="F21">
        <f t="shared" si="3"/>
        <v>0.93020690898760972</v>
      </c>
    </row>
    <row r="22" spans="2:6" x14ac:dyDescent="0.75">
      <c r="B22" s="8"/>
      <c r="C22">
        <v>884</v>
      </c>
      <c r="D22">
        <v>8280</v>
      </c>
      <c r="E22">
        <f t="shared" si="2"/>
        <v>0.10676328502415459</v>
      </c>
      <c r="F22">
        <f t="shared" si="3"/>
        <v>1.0068968332593424</v>
      </c>
    </row>
    <row r="23" spans="2:6" x14ac:dyDescent="0.75">
      <c r="B23" s="8" t="s">
        <v>22</v>
      </c>
      <c r="C23">
        <v>616</v>
      </c>
      <c r="D23">
        <v>8620</v>
      </c>
      <c r="E23">
        <f t="shared" si="2"/>
        <v>7.1461716937354994E-2</v>
      </c>
      <c r="F23">
        <f t="shared" si="3"/>
        <v>0.67396368018480268</v>
      </c>
    </row>
    <row r="24" spans="2:6" x14ac:dyDescent="0.75">
      <c r="B24" s="8"/>
      <c r="C24">
        <v>683</v>
      </c>
      <c r="D24">
        <v>9360</v>
      </c>
      <c r="E24">
        <f t="shared" si="2"/>
        <v>7.2970085470085475E-2</v>
      </c>
      <c r="F24">
        <f t="shared" si="3"/>
        <v>0.68818927748307557</v>
      </c>
    </row>
    <row r="25" spans="2:6" x14ac:dyDescent="0.75">
      <c r="B25" s="8"/>
      <c r="C25">
        <v>611</v>
      </c>
      <c r="D25">
        <v>7970</v>
      </c>
      <c r="E25">
        <f t="shared" si="2"/>
        <v>7.6662484316185692E-2</v>
      </c>
      <c r="F25">
        <f t="shared" si="3"/>
        <v>0.72301271612518569</v>
      </c>
    </row>
    <row r="26" spans="2:6" x14ac:dyDescent="0.75">
      <c r="B26" s="8"/>
      <c r="C26">
        <v>717</v>
      </c>
      <c r="D26">
        <v>9110</v>
      </c>
      <c r="E26">
        <f t="shared" si="2"/>
        <v>7.8704720087815594E-2</v>
      </c>
      <c r="F26">
        <f t="shared" si="3"/>
        <v>0.74227327682035227</v>
      </c>
    </row>
    <row r="27" spans="2:6" x14ac:dyDescent="0.75">
      <c r="B27" s="8"/>
      <c r="C27">
        <v>519</v>
      </c>
      <c r="D27">
        <v>8590</v>
      </c>
      <c r="E27">
        <f t="shared" si="2"/>
        <v>6.0419091967403957E-2</v>
      </c>
      <c r="F27">
        <f t="shared" si="3"/>
        <v>0.56981941269997693</v>
      </c>
    </row>
    <row r="28" spans="2:6" x14ac:dyDescent="0.75">
      <c r="B28" s="8"/>
      <c r="C28">
        <v>595</v>
      </c>
      <c r="D28">
        <v>9320</v>
      </c>
      <c r="E28">
        <f t="shared" si="2"/>
        <v>6.3841201716738197E-2</v>
      </c>
      <c r="F28">
        <f t="shared" si="3"/>
        <v>0.60209372375073744</v>
      </c>
    </row>
  </sheetData>
  <mergeCells count="5">
    <mergeCell ref="B17:B22"/>
    <mergeCell ref="B23:B28"/>
    <mergeCell ref="B1:F1"/>
    <mergeCell ref="B3:B8"/>
    <mergeCell ref="B9:B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894322-3693-4A6F-9C56-408743904B24}">
  <dimension ref="A2:T29"/>
  <sheetViews>
    <sheetView topLeftCell="A13" workbookViewId="0">
      <selection activeCell="J15" sqref="J15"/>
    </sheetView>
  </sheetViews>
  <sheetFormatPr defaultRowHeight="14.75" x14ac:dyDescent="0.75"/>
  <cols>
    <col min="2" max="2" width="12.90625" bestFit="1" customWidth="1"/>
    <col min="3" max="3" width="10.7265625" bestFit="1" customWidth="1"/>
    <col min="4" max="4" width="11.36328125" customWidth="1"/>
    <col min="5" max="5" width="13.08984375" customWidth="1"/>
    <col min="6" max="6" width="11.81640625" bestFit="1" customWidth="1"/>
  </cols>
  <sheetData>
    <row r="2" spans="1:20" x14ac:dyDescent="0.75">
      <c r="B2" s="9" t="s">
        <v>15</v>
      </c>
      <c r="C2" s="9"/>
      <c r="D2" s="9"/>
      <c r="E2" s="9"/>
      <c r="F2" s="9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ht="29.5" x14ac:dyDescent="0.75">
      <c r="C3" t="s">
        <v>17</v>
      </c>
      <c r="D3" s="2" t="s">
        <v>2</v>
      </c>
      <c r="E3" t="s">
        <v>3</v>
      </c>
      <c r="F3" s="2" t="s">
        <v>16</v>
      </c>
    </row>
    <row r="4" spans="1:20" x14ac:dyDescent="0.75">
      <c r="A4" s="3"/>
      <c r="B4" s="8" t="s">
        <v>21</v>
      </c>
      <c r="C4">
        <v>77.5</v>
      </c>
      <c r="D4">
        <v>287</v>
      </c>
      <c r="E4">
        <f t="shared" ref="E4:E15" si="0">C4/D4</f>
        <v>0.27003484320557491</v>
      </c>
      <c r="F4">
        <f t="shared" ref="F4:F15" si="1">E4/0.282598</f>
        <v>0.95554407039531386</v>
      </c>
      <c r="H4" s="3"/>
      <c r="O4" s="3"/>
    </row>
    <row r="5" spans="1:20" x14ac:dyDescent="0.75">
      <c r="A5" s="3"/>
      <c r="B5" s="8"/>
      <c r="C5">
        <v>72.900000000000006</v>
      </c>
      <c r="D5">
        <v>240</v>
      </c>
      <c r="E5">
        <f t="shared" si="0"/>
        <v>0.30375000000000002</v>
      </c>
      <c r="F5">
        <f t="shared" si="1"/>
        <v>1.0748483711845094</v>
      </c>
      <c r="H5" s="3"/>
      <c r="O5" s="3"/>
    </row>
    <row r="6" spans="1:20" x14ac:dyDescent="0.75">
      <c r="A6" s="3"/>
      <c r="B6" s="8"/>
      <c r="C6">
        <v>75.2</v>
      </c>
      <c r="D6">
        <v>234</v>
      </c>
      <c r="E6">
        <f t="shared" si="0"/>
        <v>0.32136752136752139</v>
      </c>
      <c r="F6">
        <f t="shared" si="1"/>
        <v>1.1371896523242251</v>
      </c>
      <c r="H6" s="3"/>
      <c r="O6" s="3"/>
    </row>
    <row r="7" spans="1:20" x14ac:dyDescent="0.75">
      <c r="A7" s="3"/>
      <c r="B7" s="8"/>
      <c r="C7">
        <v>92.9</v>
      </c>
      <c r="D7">
        <v>326</v>
      </c>
      <c r="E7">
        <f t="shared" si="0"/>
        <v>0.28496932515337425</v>
      </c>
      <c r="F7">
        <f t="shared" si="1"/>
        <v>1.0083911604235496</v>
      </c>
      <c r="H7" s="3"/>
      <c r="O7" s="3"/>
    </row>
    <row r="8" spans="1:20" x14ac:dyDescent="0.75">
      <c r="A8" s="3"/>
      <c r="B8" s="8"/>
      <c r="C8">
        <v>80.2</v>
      </c>
      <c r="D8">
        <v>298</v>
      </c>
      <c r="E8">
        <f t="shared" si="0"/>
        <v>0.26912751677852348</v>
      </c>
      <c r="F8">
        <f t="shared" si="1"/>
        <v>0.95233340921918574</v>
      </c>
      <c r="H8" s="3"/>
      <c r="O8" s="3"/>
    </row>
    <row r="9" spans="1:20" x14ac:dyDescent="0.75">
      <c r="A9" s="3"/>
      <c r="B9" s="8"/>
      <c r="C9">
        <v>80.8</v>
      </c>
      <c r="D9">
        <v>328</v>
      </c>
      <c r="E9">
        <f t="shared" si="0"/>
        <v>0.24634146341463414</v>
      </c>
      <c r="F9">
        <f t="shared" si="1"/>
        <v>0.87170278421869274</v>
      </c>
      <c r="H9" s="3"/>
      <c r="O9" s="3"/>
    </row>
    <row r="10" spans="1:20" x14ac:dyDescent="0.75">
      <c r="A10" s="3"/>
      <c r="B10" s="8" t="s">
        <v>22</v>
      </c>
      <c r="C10">
        <v>229</v>
      </c>
      <c r="D10">
        <v>325</v>
      </c>
      <c r="E10">
        <f t="shared" si="0"/>
        <v>0.70461538461538464</v>
      </c>
      <c r="F10">
        <f t="shared" si="1"/>
        <v>2.4933488015321572</v>
      </c>
      <c r="H10" s="3"/>
      <c r="O10" s="3"/>
    </row>
    <row r="11" spans="1:20" x14ac:dyDescent="0.75">
      <c r="A11" s="3"/>
      <c r="B11" s="8"/>
      <c r="C11">
        <v>278</v>
      </c>
      <c r="D11">
        <v>388</v>
      </c>
      <c r="E11">
        <f t="shared" si="0"/>
        <v>0.71649484536082475</v>
      </c>
      <c r="F11">
        <f t="shared" si="1"/>
        <v>2.5353854074014137</v>
      </c>
      <c r="H11" s="3"/>
      <c r="O11" s="3"/>
    </row>
    <row r="12" spans="1:20" x14ac:dyDescent="0.75">
      <c r="A12" s="3"/>
      <c r="B12" s="8"/>
      <c r="C12">
        <v>179</v>
      </c>
      <c r="D12">
        <v>173</v>
      </c>
      <c r="E12">
        <f t="shared" si="0"/>
        <v>1.0346820809248556</v>
      </c>
      <c r="F12">
        <f t="shared" si="1"/>
        <v>3.6613213148177111</v>
      </c>
      <c r="H12" s="3"/>
      <c r="O12" s="3"/>
    </row>
    <row r="13" spans="1:20" x14ac:dyDescent="0.75">
      <c r="A13" s="3"/>
      <c r="B13" s="8"/>
      <c r="C13">
        <v>274</v>
      </c>
      <c r="D13">
        <v>362</v>
      </c>
      <c r="E13">
        <f t="shared" si="0"/>
        <v>0.75690607734806625</v>
      </c>
      <c r="F13">
        <f t="shared" si="1"/>
        <v>2.6783844094723466</v>
      </c>
      <c r="H13" s="3"/>
      <c r="O13" s="3"/>
    </row>
    <row r="14" spans="1:20" x14ac:dyDescent="0.75">
      <c r="A14" s="3"/>
      <c r="B14" s="8"/>
      <c r="C14">
        <v>270</v>
      </c>
      <c r="D14">
        <v>276</v>
      </c>
      <c r="E14">
        <f t="shared" si="0"/>
        <v>0.97826086956521741</v>
      </c>
      <c r="F14">
        <f t="shared" si="1"/>
        <v>3.4616694724138788</v>
      </c>
      <c r="H14" s="3"/>
      <c r="O14" s="3"/>
    </row>
    <row r="15" spans="1:20" x14ac:dyDescent="0.75">
      <c r="A15" s="3"/>
      <c r="B15" s="8"/>
      <c r="C15">
        <v>229</v>
      </c>
      <c r="D15">
        <v>278</v>
      </c>
      <c r="E15">
        <f t="shared" si="0"/>
        <v>0.82374100719424459</v>
      </c>
      <c r="F15">
        <f t="shared" si="1"/>
        <v>2.9148861888415505</v>
      </c>
      <c r="H15" s="3"/>
      <c r="O15" s="3"/>
    </row>
    <row r="17" spans="2:6" ht="29.5" x14ac:dyDescent="0.75">
      <c r="C17" t="s">
        <v>8</v>
      </c>
      <c r="D17" t="s">
        <v>9</v>
      </c>
      <c r="E17" s="2" t="s">
        <v>10</v>
      </c>
      <c r="F17" s="2" t="s">
        <v>16</v>
      </c>
    </row>
    <row r="18" spans="2:6" x14ac:dyDescent="0.75">
      <c r="B18" s="8" t="s">
        <v>21</v>
      </c>
      <c r="C18">
        <v>440</v>
      </c>
      <c r="D18">
        <v>1870</v>
      </c>
      <c r="E18">
        <f t="shared" ref="E18:E29" si="2">C18/D18</f>
        <v>0.23529411764705882</v>
      </c>
      <c r="F18">
        <f t="shared" ref="F18:F29" si="3">E18/0.245347</f>
        <v>0.95902585989255551</v>
      </c>
    </row>
    <row r="19" spans="2:6" x14ac:dyDescent="0.75">
      <c r="B19" s="8"/>
      <c r="C19">
        <v>420</v>
      </c>
      <c r="D19">
        <v>1630</v>
      </c>
      <c r="E19">
        <f t="shared" si="2"/>
        <v>0.25766871165644173</v>
      </c>
      <c r="F19">
        <f t="shared" si="3"/>
        <v>1.0502215704958353</v>
      </c>
    </row>
    <row r="20" spans="2:6" x14ac:dyDescent="0.75">
      <c r="B20" s="8"/>
      <c r="C20">
        <v>452</v>
      </c>
      <c r="D20">
        <v>1870</v>
      </c>
      <c r="E20">
        <f t="shared" si="2"/>
        <v>0.24171122994652405</v>
      </c>
      <c r="F20">
        <f t="shared" si="3"/>
        <v>0.98518111061689784</v>
      </c>
    </row>
    <row r="21" spans="2:6" x14ac:dyDescent="0.75">
      <c r="B21" s="8"/>
      <c r="C21">
        <v>467</v>
      </c>
      <c r="D21">
        <v>1940</v>
      </c>
      <c r="E21">
        <f t="shared" si="2"/>
        <v>0.24072164948453609</v>
      </c>
      <c r="F21">
        <f t="shared" si="3"/>
        <v>0.98114771928956168</v>
      </c>
    </row>
    <row r="22" spans="2:6" x14ac:dyDescent="0.75">
      <c r="B22" s="8"/>
      <c r="C22">
        <v>494</v>
      </c>
      <c r="D22">
        <v>1960</v>
      </c>
      <c r="E22">
        <f t="shared" si="2"/>
        <v>0.25204081632653064</v>
      </c>
      <c r="F22">
        <f t="shared" si="3"/>
        <v>1.027283057573684</v>
      </c>
    </row>
    <row r="23" spans="2:6" x14ac:dyDescent="0.75">
      <c r="B23" s="8"/>
      <c r="C23">
        <v>548</v>
      </c>
      <c r="D23">
        <v>2240</v>
      </c>
      <c r="E23">
        <f t="shared" si="2"/>
        <v>0.24464285714285713</v>
      </c>
      <c r="F23">
        <f t="shared" si="3"/>
        <v>0.99713001236150078</v>
      </c>
    </row>
    <row r="24" spans="2:6" x14ac:dyDescent="0.75">
      <c r="B24" s="8" t="s">
        <v>22</v>
      </c>
      <c r="C24">
        <v>269</v>
      </c>
      <c r="D24">
        <v>1680</v>
      </c>
      <c r="E24">
        <f t="shared" si="2"/>
        <v>0.16011904761904761</v>
      </c>
      <c r="F24">
        <f t="shared" si="3"/>
        <v>0.65262280614414525</v>
      </c>
    </row>
    <row r="25" spans="2:6" x14ac:dyDescent="0.75">
      <c r="B25" s="8"/>
      <c r="C25">
        <v>303</v>
      </c>
      <c r="D25">
        <v>1970</v>
      </c>
      <c r="E25">
        <f t="shared" si="2"/>
        <v>0.15380710659898478</v>
      </c>
      <c r="F25">
        <f t="shared" si="3"/>
        <v>0.62689621882062863</v>
      </c>
    </row>
    <row r="26" spans="2:6" x14ac:dyDescent="0.75">
      <c r="B26" s="8"/>
      <c r="C26">
        <v>166</v>
      </c>
      <c r="D26">
        <v>1180</v>
      </c>
      <c r="E26">
        <f t="shared" si="2"/>
        <v>0.14067796610169492</v>
      </c>
      <c r="F26">
        <f t="shared" si="3"/>
        <v>0.57338368148660845</v>
      </c>
    </row>
    <row r="27" spans="2:6" x14ac:dyDescent="0.75">
      <c r="B27" s="8"/>
      <c r="C27">
        <v>283</v>
      </c>
      <c r="D27">
        <v>2020</v>
      </c>
      <c r="E27">
        <f t="shared" si="2"/>
        <v>0.14009900990099011</v>
      </c>
      <c r="F27">
        <f t="shared" si="3"/>
        <v>0.57102393712166888</v>
      </c>
    </row>
    <row r="28" spans="2:6" x14ac:dyDescent="0.75">
      <c r="B28" s="8"/>
      <c r="C28">
        <v>264</v>
      </c>
      <c r="D28">
        <v>1930</v>
      </c>
      <c r="E28">
        <f t="shared" si="2"/>
        <v>0.13678756476683937</v>
      </c>
      <c r="F28">
        <f t="shared" si="3"/>
        <v>0.55752695067328872</v>
      </c>
    </row>
    <row r="29" spans="2:6" x14ac:dyDescent="0.75">
      <c r="B29" s="8"/>
      <c r="C29">
        <v>264</v>
      </c>
      <c r="D29">
        <v>1780</v>
      </c>
      <c r="E29">
        <f t="shared" si="2"/>
        <v>0.14831460674157304</v>
      </c>
      <c r="F29">
        <f t="shared" si="3"/>
        <v>0.60450955887609403</v>
      </c>
    </row>
  </sheetData>
  <mergeCells count="5">
    <mergeCell ref="B2:F2"/>
    <mergeCell ref="B4:B9"/>
    <mergeCell ref="B18:B23"/>
    <mergeCell ref="B10:B15"/>
    <mergeCell ref="B24:B2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D65732-7469-42B7-AC7F-EECA593F921A}">
  <dimension ref="B2:H43"/>
  <sheetViews>
    <sheetView workbookViewId="0">
      <selection activeCell="U23" sqref="U23"/>
    </sheetView>
  </sheetViews>
  <sheetFormatPr defaultRowHeight="14.75" x14ac:dyDescent="0.75"/>
  <cols>
    <col min="3" max="3" width="11.54296875" bestFit="1" customWidth="1"/>
    <col min="4" max="4" width="10.90625" bestFit="1" customWidth="1"/>
    <col min="5" max="5" width="13.08984375" bestFit="1" customWidth="1"/>
    <col min="6" max="6" width="13.90625" customWidth="1"/>
  </cols>
  <sheetData>
    <row r="2" spans="2:8" x14ac:dyDescent="0.75">
      <c r="B2" s="9" t="s">
        <v>1</v>
      </c>
      <c r="C2" s="9"/>
      <c r="D2" s="9"/>
      <c r="E2" s="9"/>
      <c r="F2" s="9"/>
      <c r="G2" s="1"/>
      <c r="H2" s="1"/>
    </row>
    <row r="3" spans="2:8" ht="29.5" x14ac:dyDescent="0.75">
      <c r="C3" t="s">
        <v>18</v>
      </c>
      <c r="D3" t="s">
        <v>4</v>
      </c>
      <c r="E3" t="s">
        <v>3</v>
      </c>
      <c r="F3" s="2" t="s">
        <v>19</v>
      </c>
    </row>
    <row r="4" spans="2:8" x14ac:dyDescent="0.75">
      <c r="B4" s="10" t="s">
        <v>5</v>
      </c>
      <c r="C4">
        <v>199</v>
      </c>
      <c r="D4">
        <v>1510</v>
      </c>
      <c r="E4">
        <f t="shared" ref="E4:E15" si="0">C4/D4</f>
        <v>0.13178807947019869</v>
      </c>
      <c r="F4">
        <f>E4/0.14494</f>
        <v>0.90925955202289688</v>
      </c>
    </row>
    <row r="5" spans="2:8" x14ac:dyDescent="0.75">
      <c r="B5" s="10"/>
      <c r="C5">
        <v>257</v>
      </c>
      <c r="D5">
        <v>1780</v>
      </c>
      <c r="E5">
        <f t="shared" si="0"/>
        <v>0.14438202247191012</v>
      </c>
      <c r="F5">
        <f t="shared" ref="F5:F15" si="1">E5/0.14494</f>
        <v>0.99615028613157242</v>
      </c>
    </row>
    <row r="6" spans="2:8" x14ac:dyDescent="0.75">
      <c r="B6" s="10"/>
      <c r="C6">
        <v>269</v>
      </c>
      <c r="D6">
        <v>1740</v>
      </c>
      <c r="E6">
        <f t="shared" si="0"/>
        <v>0.15459770114942528</v>
      </c>
      <c r="F6">
        <f t="shared" si="1"/>
        <v>1.0666324075439855</v>
      </c>
    </row>
    <row r="7" spans="2:8" x14ac:dyDescent="0.75">
      <c r="B7" s="10"/>
      <c r="C7">
        <v>246</v>
      </c>
      <c r="D7">
        <v>1730</v>
      </c>
      <c r="E7">
        <f t="shared" si="0"/>
        <v>0.14219653179190753</v>
      </c>
      <c r="F7">
        <f t="shared" si="1"/>
        <v>0.98107169719820275</v>
      </c>
    </row>
    <row r="8" spans="2:8" x14ac:dyDescent="0.75">
      <c r="B8" s="10"/>
      <c r="C8">
        <v>268</v>
      </c>
      <c r="D8">
        <v>1820</v>
      </c>
      <c r="E8">
        <f t="shared" si="0"/>
        <v>0.14725274725274726</v>
      </c>
      <c r="F8">
        <f t="shared" si="1"/>
        <v>1.0159565837777511</v>
      </c>
    </row>
    <row r="9" spans="2:8" x14ac:dyDescent="0.75">
      <c r="B9" s="10"/>
      <c r="C9">
        <v>260</v>
      </c>
      <c r="D9">
        <v>1740</v>
      </c>
      <c r="E9">
        <f t="shared" si="0"/>
        <v>0.14942528735632185</v>
      </c>
      <c r="F9">
        <f t="shared" si="1"/>
        <v>1.0309458214179787</v>
      </c>
    </row>
    <row r="10" spans="2:8" x14ac:dyDescent="0.75">
      <c r="B10" s="10" t="s">
        <v>6</v>
      </c>
      <c r="C10">
        <v>178</v>
      </c>
      <c r="D10">
        <v>2160</v>
      </c>
      <c r="E10">
        <f t="shared" si="0"/>
        <v>8.2407407407407401E-2</v>
      </c>
      <c r="F10">
        <f t="shared" si="1"/>
        <v>0.56856221476064162</v>
      </c>
    </row>
    <row r="11" spans="2:8" x14ac:dyDescent="0.75">
      <c r="B11" s="10"/>
      <c r="C11">
        <v>75.599999999999994</v>
      </c>
      <c r="D11">
        <v>2090</v>
      </c>
      <c r="E11">
        <f t="shared" si="0"/>
        <v>3.6172248803827751E-2</v>
      </c>
      <c r="F11">
        <f t="shared" si="1"/>
        <v>0.24956705397976919</v>
      </c>
    </row>
    <row r="12" spans="2:8" x14ac:dyDescent="0.75">
      <c r="B12" s="10"/>
      <c r="C12">
        <v>147</v>
      </c>
      <c r="D12">
        <v>1940</v>
      </c>
      <c r="E12">
        <f t="shared" si="0"/>
        <v>7.5773195876288654E-2</v>
      </c>
      <c r="F12">
        <f t="shared" si="1"/>
        <v>0.52279009159851419</v>
      </c>
    </row>
    <row r="13" spans="2:8" x14ac:dyDescent="0.75">
      <c r="B13" s="10"/>
      <c r="C13">
        <v>141</v>
      </c>
      <c r="D13">
        <v>2060</v>
      </c>
      <c r="E13">
        <f t="shared" si="0"/>
        <v>6.8446601941747579E-2</v>
      </c>
      <c r="F13">
        <f t="shared" si="1"/>
        <v>0.47224094067715999</v>
      </c>
    </row>
    <row r="14" spans="2:8" x14ac:dyDescent="0.75">
      <c r="B14" s="10"/>
      <c r="C14">
        <v>123</v>
      </c>
      <c r="D14">
        <v>2140</v>
      </c>
      <c r="E14">
        <f t="shared" si="0"/>
        <v>5.7476635514018694E-2</v>
      </c>
      <c r="F14">
        <f t="shared" si="1"/>
        <v>0.39655468134413335</v>
      </c>
    </row>
    <row r="15" spans="2:8" x14ac:dyDescent="0.75">
      <c r="B15" s="10"/>
      <c r="C15">
        <v>158</v>
      </c>
      <c r="D15">
        <v>2300</v>
      </c>
      <c r="E15">
        <f t="shared" si="0"/>
        <v>6.8695652173913047E-2</v>
      </c>
      <c r="F15">
        <f t="shared" si="1"/>
        <v>0.47395923950540253</v>
      </c>
    </row>
    <row r="17" spans="2:6" ht="29.5" x14ac:dyDescent="0.75">
      <c r="C17" t="s">
        <v>13</v>
      </c>
      <c r="D17" t="s">
        <v>7</v>
      </c>
      <c r="E17" t="s">
        <v>3</v>
      </c>
      <c r="F17" s="2" t="s">
        <v>19</v>
      </c>
    </row>
    <row r="18" spans="2:6" x14ac:dyDescent="0.75">
      <c r="B18" s="10" t="s">
        <v>5</v>
      </c>
      <c r="C18">
        <v>148</v>
      </c>
      <c r="D18">
        <v>134</v>
      </c>
      <c r="E18">
        <f t="shared" ref="E18:E29" si="2">C18/D18</f>
        <v>1.1044776119402986</v>
      </c>
      <c r="F18">
        <f>E18/1.243491</f>
        <v>0.88820716188560966</v>
      </c>
    </row>
    <row r="19" spans="2:6" x14ac:dyDescent="0.75">
      <c r="B19" s="10"/>
      <c r="C19">
        <v>156</v>
      </c>
      <c r="D19">
        <v>138</v>
      </c>
      <c r="E19">
        <f t="shared" si="2"/>
        <v>1.1304347826086956</v>
      </c>
      <c r="F19">
        <f t="shared" ref="F19:F29" si="3">E19/1.243491</f>
        <v>0.90908159577246295</v>
      </c>
    </row>
    <row r="20" spans="2:6" x14ac:dyDescent="0.75">
      <c r="B20" s="10"/>
      <c r="C20">
        <v>202</v>
      </c>
      <c r="D20">
        <v>168</v>
      </c>
      <c r="E20">
        <f t="shared" si="2"/>
        <v>1.2023809523809523</v>
      </c>
      <c r="F20">
        <f t="shared" si="3"/>
        <v>0.96693981088801806</v>
      </c>
    </row>
    <row r="21" spans="2:6" x14ac:dyDescent="0.75">
      <c r="B21" s="10"/>
      <c r="C21">
        <v>225</v>
      </c>
      <c r="D21">
        <v>156</v>
      </c>
      <c r="E21">
        <f t="shared" si="2"/>
        <v>1.4423076923076923</v>
      </c>
      <c r="F21">
        <f t="shared" si="3"/>
        <v>1.1598859117659013</v>
      </c>
    </row>
    <row r="22" spans="2:6" x14ac:dyDescent="0.75">
      <c r="B22" s="10"/>
      <c r="C22">
        <v>215</v>
      </c>
      <c r="D22">
        <v>157</v>
      </c>
      <c r="E22">
        <f t="shared" si="2"/>
        <v>1.3694267515923566</v>
      </c>
      <c r="F22">
        <f t="shared" si="3"/>
        <v>1.1012759654813398</v>
      </c>
    </row>
    <row r="23" spans="2:6" x14ac:dyDescent="0.75">
      <c r="B23" s="10"/>
      <c r="C23">
        <v>183</v>
      </c>
      <c r="D23">
        <v>151</v>
      </c>
      <c r="E23">
        <f t="shared" si="2"/>
        <v>1.2119205298013245</v>
      </c>
      <c r="F23">
        <f t="shared" si="3"/>
        <v>0.9746114204295202</v>
      </c>
    </row>
    <row r="24" spans="2:6" x14ac:dyDescent="0.75">
      <c r="B24" s="10" t="s">
        <v>6</v>
      </c>
      <c r="C24">
        <v>27.9</v>
      </c>
      <c r="D24">
        <v>96.5</v>
      </c>
      <c r="E24">
        <f t="shared" si="2"/>
        <v>0.28911917098445594</v>
      </c>
      <c r="F24">
        <f t="shared" si="3"/>
        <v>0.23250604225077301</v>
      </c>
    </row>
    <row r="25" spans="2:6" x14ac:dyDescent="0.75">
      <c r="B25" s="10"/>
      <c r="C25">
        <v>4.93</v>
      </c>
      <c r="D25">
        <v>90.3</v>
      </c>
      <c r="E25">
        <f t="shared" si="2"/>
        <v>5.4595791805094128E-2</v>
      </c>
      <c r="F25">
        <f t="shared" si="3"/>
        <v>4.3905256897793496E-2</v>
      </c>
    </row>
    <row r="26" spans="2:6" x14ac:dyDescent="0.75">
      <c r="B26" s="10"/>
      <c r="C26">
        <v>12.5</v>
      </c>
      <c r="D26">
        <v>80.900000000000006</v>
      </c>
      <c r="E26">
        <f t="shared" si="2"/>
        <v>0.15451174289245981</v>
      </c>
      <c r="F26">
        <f t="shared" si="3"/>
        <v>0.12425642235646242</v>
      </c>
    </row>
    <row r="27" spans="2:6" x14ac:dyDescent="0.75">
      <c r="B27" s="10"/>
      <c r="C27">
        <v>12.5</v>
      </c>
      <c r="D27">
        <v>93.3</v>
      </c>
      <c r="E27">
        <f t="shared" si="2"/>
        <v>0.13397642015005359</v>
      </c>
      <c r="F27">
        <f t="shared" si="3"/>
        <v>0.10774217115367429</v>
      </c>
    </row>
    <row r="28" spans="2:6" x14ac:dyDescent="0.75">
      <c r="B28" s="10"/>
      <c r="C28">
        <v>8.43</v>
      </c>
      <c r="D28">
        <v>110</v>
      </c>
      <c r="E28">
        <f t="shared" si="2"/>
        <v>7.6636363636363627E-2</v>
      </c>
      <c r="F28">
        <f t="shared" si="3"/>
        <v>6.1630010700812178E-2</v>
      </c>
    </row>
    <row r="29" spans="2:6" x14ac:dyDescent="0.75">
      <c r="B29" s="10"/>
      <c r="C29">
        <v>12.1</v>
      </c>
      <c r="D29">
        <v>110</v>
      </c>
      <c r="E29">
        <f t="shared" si="2"/>
        <v>0.11</v>
      </c>
      <c r="F29">
        <f t="shared" si="3"/>
        <v>8.8460632204012749E-2</v>
      </c>
    </row>
    <row r="31" spans="2:6" ht="29.5" x14ac:dyDescent="0.75">
      <c r="C31" t="s">
        <v>8</v>
      </c>
      <c r="D31" t="s">
        <v>9</v>
      </c>
      <c r="E31" t="s">
        <v>10</v>
      </c>
      <c r="F31" s="2" t="s">
        <v>19</v>
      </c>
    </row>
    <row r="32" spans="2:6" x14ac:dyDescent="0.75">
      <c r="B32" s="10" t="s">
        <v>5</v>
      </c>
      <c r="C32">
        <v>80.3</v>
      </c>
      <c r="D32">
        <v>3030</v>
      </c>
      <c r="E32">
        <f t="shared" ref="E32:E43" si="4">C32/D32</f>
        <v>2.6501650165016502E-2</v>
      </c>
      <c r="F32">
        <f>E32/0.029815</f>
        <v>0.8888697019961932</v>
      </c>
    </row>
    <row r="33" spans="2:6" x14ac:dyDescent="0.75">
      <c r="B33" s="10"/>
      <c r="C33">
        <v>94.3</v>
      </c>
      <c r="D33">
        <v>3250</v>
      </c>
      <c r="E33">
        <f t="shared" si="4"/>
        <v>2.9015384615384613E-2</v>
      </c>
      <c r="F33">
        <f t="shared" ref="F33:F43" si="5">E33/0.029815</f>
        <v>0.97318076858576597</v>
      </c>
    </row>
    <row r="34" spans="2:6" x14ac:dyDescent="0.75">
      <c r="B34" s="10"/>
      <c r="C34">
        <v>98.7</v>
      </c>
      <c r="D34">
        <v>3280</v>
      </c>
      <c r="E34">
        <f t="shared" si="4"/>
        <v>3.0091463414634149E-2</v>
      </c>
      <c r="F34">
        <f t="shared" si="5"/>
        <v>1.0092726283627083</v>
      </c>
    </row>
    <row r="35" spans="2:6" x14ac:dyDescent="0.75">
      <c r="B35" s="10"/>
      <c r="C35">
        <v>109</v>
      </c>
      <c r="D35">
        <v>3320</v>
      </c>
      <c r="E35">
        <f t="shared" si="4"/>
        <v>3.283132530120482E-2</v>
      </c>
      <c r="F35">
        <f t="shared" si="5"/>
        <v>1.1011680463258366</v>
      </c>
    </row>
    <row r="36" spans="2:6" x14ac:dyDescent="0.75">
      <c r="B36" s="10"/>
      <c r="C36">
        <v>82.5</v>
      </c>
      <c r="D36">
        <v>2730</v>
      </c>
      <c r="E36">
        <f t="shared" si="4"/>
        <v>3.021978021978022E-2</v>
      </c>
      <c r="F36">
        <f t="shared" si="5"/>
        <v>1.0135763950957646</v>
      </c>
    </row>
    <row r="37" spans="2:6" x14ac:dyDescent="0.75">
      <c r="B37" s="10"/>
      <c r="C37">
        <v>91.9</v>
      </c>
      <c r="D37">
        <v>3040</v>
      </c>
      <c r="E37">
        <f t="shared" si="4"/>
        <v>3.0230263157894739E-2</v>
      </c>
      <c r="F37">
        <f t="shared" si="5"/>
        <v>1.0139279945629629</v>
      </c>
    </row>
    <row r="38" spans="2:6" x14ac:dyDescent="0.75">
      <c r="B38" s="10" t="s">
        <v>6</v>
      </c>
      <c r="C38">
        <v>152</v>
      </c>
      <c r="D38">
        <v>3500</v>
      </c>
      <c r="E38">
        <f t="shared" si="4"/>
        <v>4.3428571428571427E-2</v>
      </c>
      <c r="F38">
        <f t="shared" si="5"/>
        <v>1.4566014230612587</v>
      </c>
    </row>
    <row r="39" spans="2:6" x14ac:dyDescent="0.75">
      <c r="B39" s="10"/>
      <c r="C39">
        <v>174</v>
      </c>
      <c r="D39">
        <v>3050</v>
      </c>
      <c r="E39">
        <f t="shared" si="4"/>
        <v>5.7049180327868855E-2</v>
      </c>
      <c r="F39">
        <f t="shared" si="5"/>
        <v>1.9134388840472532</v>
      </c>
    </row>
    <row r="40" spans="2:6" x14ac:dyDescent="0.75">
      <c r="B40" s="10"/>
      <c r="C40">
        <v>138</v>
      </c>
      <c r="D40">
        <v>3220</v>
      </c>
      <c r="E40">
        <f t="shared" si="4"/>
        <v>4.2857142857142858E-2</v>
      </c>
      <c r="F40">
        <f t="shared" si="5"/>
        <v>1.4374356148630842</v>
      </c>
    </row>
    <row r="41" spans="2:6" x14ac:dyDescent="0.75">
      <c r="B41" s="10"/>
      <c r="C41">
        <v>146</v>
      </c>
      <c r="D41">
        <v>3270</v>
      </c>
      <c r="E41">
        <f t="shared" si="4"/>
        <v>4.4648318042813454E-2</v>
      </c>
      <c r="F41">
        <f t="shared" si="5"/>
        <v>1.4975119249643956</v>
      </c>
    </row>
    <row r="42" spans="2:6" x14ac:dyDescent="0.75">
      <c r="B42" s="10"/>
      <c r="C42">
        <v>163</v>
      </c>
      <c r="D42">
        <v>3250</v>
      </c>
      <c r="E42">
        <f t="shared" si="4"/>
        <v>5.0153846153846153E-2</v>
      </c>
      <c r="F42">
        <f t="shared" si="5"/>
        <v>1.6821682426243887</v>
      </c>
    </row>
    <row r="43" spans="2:6" x14ac:dyDescent="0.75">
      <c r="B43" s="10"/>
      <c r="C43">
        <v>146</v>
      </c>
      <c r="D43">
        <v>3230</v>
      </c>
      <c r="E43">
        <f t="shared" si="4"/>
        <v>4.5201238390092879E-2</v>
      </c>
      <c r="F43">
        <f t="shared" si="5"/>
        <v>1.5160569642828401</v>
      </c>
    </row>
  </sheetData>
  <mergeCells count="7">
    <mergeCell ref="B10:B15"/>
    <mergeCell ref="B18:B23"/>
    <mergeCell ref="B4:B9"/>
    <mergeCell ref="B2:F2"/>
    <mergeCell ref="B38:B43"/>
    <mergeCell ref="B24:B29"/>
    <mergeCell ref="B32:B37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0CCFFD-8B91-49ED-9B68-6627C60C5A8E}">
  <dimension ref="B2:F43"/>
  <sheetViews>
    <sheetView workbookViewId="0">
      <selection activeCell="H10" sqref="H10"/>
    </sheetView>
  </sheetViews>
  <sheetFormatPr defaultRowHeight="14.75" x14ac:dyDescent="0.75"/>
  <cols>
    <col min="3" max="3" width="10.6328125" bestFit="1" customWidth="1"/>
    <col min="4" max="4" width="10.90625" bestFit="1" customWidth="1"/>
    <col min="5" max="5" width="13.08984375" bestFit="1" customWidth="1"/>
    <col min="6" max="6" width="19.90625" bestFit="1" customWidth="1"/>
  </cols>
  <sheetData>
    <row r="2" spans="2:6" x14ac:dyDescent="0.75">
      <c r="B2" s="9" t="s">
        <v>0</v>
      </c>
      <c r="C2" s="9"/>
      <c r="D2" s="9"/>
      <c r="E2" s="9"/>
      <c r="F2" s="9"/>
    </row>
    <row r="3" spans="2:6" ht="29.5" x14ac:dyDescent="0.75">
      <c r="C3" t="s">
        <v>17</v>
      </c>
      <c r="D3" t="s">
        <v>2</v>
      </c>
      <c r="E3" t="s">
        <v>3</v>
      </c>
      <c r="F3" s="2" t="s">
        <v>19</v>
      </c>
    </row>
    <row r="4" spans="2:6" x14ac:dyDescent="0.75">
      <c r="B4" s="10" t="s">
        <v>5</v>
      </c>
      <c r="C4">
        <v>172</v>
      </c>
      <c r="D4">
        <v>377</v>
      </c>
      <c r="E4">
        <f t="shared" ref="E4:E15" si="0">C4/D4</f>
        <v>0.45623342175066312</v>
      </c>
      <c r="F4">
        <f t="shared" ref="F4:F15" si="1">E4/0.328565</f>
        <v>1.3885636685303155</v>
      </c>
    </row>
    <row r="5" spans="2:6" x14ac:dyDescent="0.75">
      <c r="B5" s="10"/>
      <c r="C5">
        <v>98.4</v>
      </c>
      <c r="D5">
        <v>379</v>
      </c>
      <c r="E5">
        <f t="shared" si="0"/>
        <v>0.25963060686015832</v>
      </c>
      <c r="F5">
        <f t="shared" si="1"/>
        <v>0.79019556818333758</v>
      </c>
    </row>
    <row r="6" spans="2:6" x14ac:dyDescent="0.75">
      <c r="B6" s="10"/>
      <c r="C6">
        <v>132</v>
      </c>
      <c r="D6">
        <v>479</v>
      </c>
      <c r="E6">
        <f t="shared" si="0"/>
        <v>0.27557411273486432</v>
      </c>
      <c r="F6">
        <f t="shared" si="1"/>
        <v>0.83872023111063054</v>
      </c>
    </row>
    <row r="7" spans="2:6" x14ac:dyDescent="0.75">
      <c r="B7" s="10"/>
      <c r="C7">
        <v>125</v>
      </c>
      <c r="D7">
        <v>529</v>
      </c>
      <c r="E7">
        <f t="shared" si="0"/>
        <v>0.23629489603024575</v>
      </c>
      <c r="F7">
        <f t="shared" si="1"/>
        <v>0.71917244998781293</v>
      </c>
    </row>
    <row r="8" spans="2:6" x14ac:dyDescent="0.75">
      <c r="B8" s="10"/>
      <c r="C8">
        <v>133</v>
      </c>
      <c r="D8">
        <v>407</v>
      </c>
      <c r="E8">
        <f t="shared" si="0"/>
        <v>0.32678132678132676</v>
      </c>
      <c r="F8">
        <f t="shared" si="1"/>
        <v>0.99457132312122953</v>
      </c>
    </row>
    <row r="9" spans="2:6" x14ac:dyDescent="0.75">
      <c r="B9" s="10"/>
      <c r="C9">
        <v>168</v>
      </c>
      <c r="D9">
        <v>403</v>
      </c>
      <c r="E9">
        <f t="shared" si="0"/>
        <v>0.41687344913151364</v>
      </c>
      <c r="F9">
        <f t="shared" si="1"/>
        <v>1.2687701037283754</v>
      </c>
    </row>
    <row r="10" spans="2:6" x14ac:dyDescent="0.75">
      <c r="B10" s="10" t="s">
        <v>6</v>
      </c>
      <c r="C10">
        <v>55.4</v>
      </c>
      <c r="D10">
        <v>317</v>
      </c>
      <c r="E10">
        <f t="shared" si="0"/>
        <v>0.17476340694006309</v>
      </c>
      <c r="F10">
        <f t="shared" si="1"/>
        <v>0.53189903653786341</v>
      </c>
    </row>
    <row r="11" spans="2:6" x14ac:dyDescent="0.75">
      <c r="B11" s="10"/>
      <c r="C11">
        <v>24.8</v>
      </c>
      <c r="D11">
        <v>520</v>
      </c>
      <c r="E11">
        <f t="shared" si="0"/>
        <v>4.7692307692307694E-2</v>
      </c>
      <c r="F11">
        <f t="shared" si="1"/>
        <v>0.14515334162892485</v>
      </c>
    </row>
    <row r="12" spans="2:6" x14ac:dyDescent="0.75">
      <c r="B12" s="10"/>
      <c r="C12">
        <v>66.3</v>
      </c>
      <c r="D12">
        <v>537</v>
      </c>
      <c r="E12">
        <f t="shared" si="0"/>
        <v>0.12346368715083798</v>
      </c>
      <c r="F12">
        <f t="shared" si="1"/>
        <v>0.37576639980167692</v>
      </c>
    </row>
    <row r="13" spans="2:6" x14ac:dyDescent="0.75">
      <c r="B13" s="10"/>
      <c r="C13">
        <v>28.5</v>
      </c>
      <c r="D13">
        <v>417</v>
      </c>
      <c r="E13">
        <f t="shared" si="0"/>
        <v>6.83453237410072E-2</v>
      </c>
      <c r="F13">
        <f t="shared" si="1"/>
        <v>0.20801157682956858</v>
      </c>
    </row>
    <row r="14" spans="2:6" x14ac:dyDescent="0.75">
      <c r="B14" s="10"/>
      <c r="C14">
        <v>29.8</v>
      </c>
      <c r="D14">
        <v>468</v>
      </c>
      <c r="E14">
        <f t="shared" si="0"/>
        <v>6.3675213675213671E-2</v>
      </c>
      <c r="F14">
        <f t="shared" si="1"/>
        <v>0.19379792027517742</v>
      </c>
    </row>
    <row r="15" spans="2:6" x14ac:dyDescent="0.75">
      <c r="B15" s="10"/>
      <c r="C15">
        <v>52</v>
      </c>
      <c r="D15">
        <v>539</v>
      </c>
      <c r="E15">
        <f t="shared" si="0"/>
        <v>9.6474953617810763E-2</v>
      </c>
      <c r="F15">
        <f t="shared" si="1"/>
        <v>0.29362516889446766</v>
      </c>
    </row>
    <row r="17" spans="2:6" ht="29.5" x14ac:dyDescent="0.75">
      <c r="C17" t="s">
        <v>13</v>
      </c>
      <c r="D17" t="s">
        <v>7</v>
      </c>
      <c r="E17" t="s">
        <v>3</v>
      </c>
      <c r="F17" s="2" t="s">
        <v>19</v>
      </c>
    </row>
    <row r="18" spans="2:6" x14ac:dyDescent="0.75">
      <c r="B18" s="10" t="s">
        <v>5</v>
      </c>
      <c r="C18">
        <v>419</v>
      </c>
      <c r="D18">
        <v>321</v>
      </c>
      <c r="E18">
        <f t="shared" ref="E18:E29" si="2">C18/D18</f>
        <v>1.3052959501557633</v>
      </c>
      <c r="F18">
        <f t="shared" ref="F18:F29" si="3">E18/1.3802</f>
        <v>0.94572956829138033</v>
      </c>
    </row>
    <row r="19" spans="2:6" x14ac:dyDescent="0.75">
      <c r="B19" s="10"/>
      <c r="C19">
        <v>241</v>
      </c>
      <c r="D19">
        <v>220</v>
      </c>
      <c r="E19">
        <f t="shared" si="2"/>
        <v>1.0954545454545455</v>
      </c>
      <c r="F19">
        <f t="shared" si="3"/>
        <v>0.79369261371869682</v>
      </c>
    </row>
    <row r="20" spans="2:6" x14ac:dyDescent="0.75">
      <c r="B20" s="10"/>
      <c r="C20">
        <v>394</v>
      </c>
      <c r="D20">
        <v>299</v>
      </c>
      <c r="E20">
        <f t="shared" si="2"/>
        <v>1.3177257525083612</v>
      </c>
      <c r="F20">
        <f t="shared" si="3"/>
        <v>0.9547353662573258</v>
      </c>
    </row>
    <row r="21" spans="2:6" x14ac:dyDescent="0.75">
      <c r="B21" s="10"/>
      <c r="C21">
        <v>428</v>
      </c>
      <c r="D21">
        <v>276</v>
      </c>
      <c r="E21">
        <f t="shared" si="2"/>
        <v>1.5507246376811594</v>
      </c>
      <c r="F21">
        <f t="shared" si="3"/>
        <v>1.1235506721353132</v>
      </c>
    </row>
    <row r="22" spans="2:6" x14ac:dyDescent="0.75">
      <c r="B22" s="10"/>
      <c r="C22">
        <v>459</v>
      </c>
      <c r="D22">
        <v>286</v>
      </c>
      <c r="E22">
        <f t="shared" si="2"/>
        <v>1.6048951048951048</v>
      </c>
      <c r="F22">
        <f t="shared" si="3"/>
        <v>1.1627989457289558</v>
      </c>
    </row>
    <row r="23" spans="2:6" x14ac:dyDescent="0.75">
      <c r="B23" s="10"/>
      <c r="C23">
        <v>515</v>
      </c>
      <c r="D23">
        <v>366</v>
      </c>
      <c r="E23">
        <f t="shared" si="2"/>
        <v>1.4071038251366119</v>
      </c>
      <c r="F23">
        <f t="shared" si="3"/>
        <v>1.0194927004322647</v>
      </c>
    </row>
    <row r="24" spans="2:6" x14ac:dyDescent="0.75">
      <c r="B24" s="10" t="s">
        <v>6</v>
      </c>
      <c r="C24">
        <v>24.2</v>
      </c>
      <c r="D24">
        <v>232</v>
      </c>
      <c r="E24">
        <f t="shared" si="2"/>
        <v>0.10431034482758621</v>
      </c>
      <c r="F24">
        <f t="shared" si="3"/>
        <v>7.5576253316610775E-2</v>
      </c>
    </row>
    <row r="25" spans="2:6" x14ac:dyDescent="0.75">
      <c r="B25" s="10"/>
      <c r="C25">
        <v>24.4</v>
      </c>
      <c r="D25">
        <v>446</v>
      </c>
      <c r="E25">
        <f t="shared" si="2"/>
        <v>5.4708520179372194E-2</v>
      </c>
      <c r="F25">
        <f t="shared" si="3"/>
        <v>3.9638110548740897E-2</v>
      </c>
    </row>
    <row r="26" spans="2:6" x14ac:dyDescent="0.75">
      <c r="B26" s="10"/>
      <c r="C26">
        <v>18.8</v>
      </c>
      <c r="D26">
        <v>257</v>
      </c>
      <c r="E26">
        <f t="shared" si="2"/>
        <v>7.315175097276265E-2</v>
      </c>
      <c r="F26">
        <f t="shared" si="3"/>
        <v>5.3000833917376207E-2</v>
      </c>
    </row>
    <row r="27" spans="2:6" x14ac:dyDescent="0.75">
      <c r="B27" s="10"/>
      <c r="C27">
        <v>14.5</v>
      </c>
      <c r="D27">
        <v>240</v>
      </c>
      <c r="E27">
        <f t="shared" si="2"/>
        <v>6.0416666666666667E-2</v>
      </c>
      <c r="F27">
        <f t="shared" si="3"/>
        <v>4.3773849200598944E-2</v>
      </c>
    </row>
    <row r="28" spans="2:6" x14ac:dyDescent="0.75">
      <c r="B28" s="10"/>
      <c r="C28">
        <v>19.5</v>
      </c>
      <c r="D28">
        <v>346</v>
      </c>
      <c r="E28">
        <f t="shared" si="2"/>
        <v>5.6358381502890173E-2</v>
      </c>
      <c r="F28">
        <f t="shared" si="3"/>
        <v>4.0833488989197343E-2</v>
      </c>
    </row>
    <row r="29" spans="2:6" x14ac:dyDescent="0.75">
      <c r="B29" s="10"/>
      <c r="C29">
        <v>20.6</v>
      </c>
      <c r="D29">
        <v>357</v>
      </c>
      <c r="E29">
        <f t="shared" si="2"/>
        <v>5.7703081232493E-2</v>
      </c>
      <c r="F29">
        <f t="shared" si="3"/>
        <v>4.1807767883272715E-2</v>
      </c>
    </row>
    <row r="31" spans="2:6" ht="29.5" x14ac:dyDescent="0.75">
      <c r="C31" t="s">
        <v>8</v>
      </c>
      <c r="D31" t="s">
        <v>9</v>
      </c>
      <c r="E31" t="s">
        <v>10</v>
      </c>
      <c r="F31" s="2" t="s">
        <v>19</v>
      </c>
    </row>
    <row r="32" spans="2:6" x14ac:dyDescent="0.75">
      <c r="B32" s="10" t="s">
        <v>5</v>
      </c>
      <c r="C32">
        <v>71.900000000000006</v>
      </c>
      <c r="D32">
        <v>1370</v>
      </c>
      <c r="E32">
        <f t="shared" ref="E32:E43" si="4">C32/D32</f>
        <v>5.248175182481752E-2</v>
      </c>
      <c r="F32">
        <f t="shared" ref="F32:F43" si="5">E32/0.046775</f>
        <v>1.1220043148010159</v>
      </c>
    </row>
    <row r="33" spans="2:6" x14ac:dyDescent="0.75">
      <c r="B33" s="10"/>
      <c r="C33">
        <v>55.8</v>
      </c>
      <c r="D33">
        <v>1180</v>
      </c>
      <c r="E33">
        <f t="shared" si="4"/>
        <v>4.7288135593220336E-2</v>
      </c>
      <c r="F33">
        <f t="shared" si="5"/>
        <v>1.010970295953401</v>
      </c>
    </row>
    <row r="34" spans="2:6" x14ac:dyDescent="0.75">
      <c r="B34" s="10"/>
      <c r="C34">
        <v>76.400000000000006</v>
      </c>
      <c r="D34">
        <v>1640</v>
      </c>
      <c r="E34">
        <f t="shared" si="4"/>
        <v>4.6585365853658543E-2</v>
      </c>
      <c r="F34">
        <f t="shared" si="5"/>
        <v>0.99594582263299936</v>
      </c>
    </row>
    <row r="35" spans="2:6" x14ac:dyDescent="0.75">
      <c r="B35" s="10"/>
      <c r="C35">
        <v>71.099999999999994</v>
      </c>
      <c r="D35">
        <v>1670</v>
      </c>
      <c r="E35">
        <f t="shared" si="4"/>
        <v>4.2574850299401196E-2</v>
      </c>
      <c r="F35">
        <f t="shared" si="5"/>
        <v>0.91020524424160765</v>
      </c>
    </row>
    <row r="36" spans="2:6" x14ac:dyDescent="0.75">
      <c r="B36" s="10"/>
      <c r="C36">
        <v>82</v>
      </c>
      <c r="D36">
        <v>1730</v>
      </c>
      <c r="E36">
        <f t="shared" si="4"/>
        <v>4.7398843930635835E-2</v>
      </c>
      <c r="F36">
        <f t="shared" si="5"/>
        <v>1.0133371230494033</v>
      </c>
    </row>
    <row r="37" spans="2:6" x14ac:dyDescent="0.75">
      <c r="B37" s="10"/>
      <c r="C37">
        <v>85.1</v>
      </c>
      <c r="D37">
        <v>1920</v>
      </c>
      <c r="E37">
        <f t="shared" si="4"/>
        <v>4.4322916666666663E-2</v>
      </c>
      <c r="F37">
        <f t="shared" si="5"/>
        <v>0.9475770532691965</v>
      </c>
    </row>
    <row r="38" spans="2:6" x14ac:dyDescent="0.75">
      <c r="B38" s="10" t="s">
        <v>6</v>
      </c>
      <c r="C38">
        <v>167</v>
      </c>
      <c r="D38">
        <v>1400</v>
      </c>
      <c r="E38">
        <f t="shared" si="4"/>
        <v>0.11928571428571429</v>
      </c>
      <c r="F38">
        <f t="shared" si="5"/>
        <v>2.5502023364129194</v>
      </c>
    </row>
    <row r="39" spans="2:6" x14ac:dyDescent="0.75">
      <c r="B39" s="10"/>
      <c r="C39">
        <v>241</v>
      </c>
      <c r="D39">
        <v>1980</v>
      </c>
      <c r="E39">
        <f t="shared" si="4"/>
        <v>0.12171717171717172</v>
      </c>
      <c r="F39">
        <f t="shared" si="5"/>
        <v>2.602184323189134</v>
      </c>
    </row>
    <row r="40" spans="2:6" x14ac:dyDescent="0.75">
      <c r="B40" s="10"/>
      <c r="C40">
        <v>187</v>
      </c>
      <c r="D40">
        <v>2050</v>
      </c>
      <c r="E40">
        <f t="shared" si="4"/>
        <v>9.1219512195121949E-2</v>
      </c>
      <c r="F40">
        <f t="shared" si="5"/>
        <v>1.9501766369881766</v>
      </c>
    </row>
    <row r="41" spans="2:6" x14ac:dyDescent="0.75">
      <c r="B41" s="10"/>
      <c r="C41">
        <v>216</v>
      </c>
      <c r="D41">
        <v>1920</v>
      </c>
      <c r="E41">
        <f t="shared" si="4"/>
        <v>0.1125</v>
      </c>
      <c r="F41">
        <f t="shared" si="5"/>
        <v>2.4051309460181725</v>
      </c>
    </row>
    <row r="42" spans="2:6" x14ac:dyDescent="0.75">
      <c r="B42" s="10"/>
      <c r="C42">
        <v>245</v>
      </c>
      <c r="D42">
        <v>1980</v>
      </c>
      <c r="E42">
        <f t="shared" si="4"/>
        <v>0.12373737373737374</v>
      </c>
      <c r="F42">
        <f t="shared" si="5"/>
        <v>2.6453741044868786</v>
      </c>
    </row>
    <row r="43" spans="2:6" x14ac:dyDescent="0.75">
      <c r="B43" s="10"/>
      <c r="C43">
        <v>234</v>
      </c>
      <c r="D43">
        <v>2230</v>
      </c>
      <c r="E43">
        <f t="shared" si="4"/>
        <v>0.10493273542600896</v>
      </c>
      <c r="F43">
        <f t="shared" si="5"/>
        <v>2.2433508375416134</v>
      </c>
    </row>
  </sheetData>
  <mergeCells count="7">
    <mergeCell ref="B10:B15"/>
    <mergeCell ref="B18:B23"/>
    <mergeCell ref="B4:B9"/>
    <mergeCell ref="B2:F2"/>
    <mergeCell ref="B38:B43"/>
    <mergeCell ref="B24:B29"/>
    <mergeCell ref="B32:B3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Figure 1F</vt:lpstr>
      <vt:lpstr>Figure 3B</vt:lpstr>
      <vt:lpstr>Figure 3C</vt:lpstr>
      <vt:lpstr>Figure 3D</vt:lpstr>
      <vt:lpstr>Figure 3E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Taylor</dc:creator>
  <cp:lastModifiedBy>Prosenjit Pal</cp:lastModifiedBy>
  <dcterms:created xsi:type="dcterms:W3CDTF">2023-01-25T11:45:31Z</dcterms:created>
  <dcterms:modified xsi:type="dcterms:W3CDTF">2023-05-01T17:16:49Z</dcterms:modified>
</cp:coreProperties>
</file>